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VALIDITY SECTIONS\"/>
    </mc:Choice>
  </mc:AlternateContent>
  <bookViews>
    <workbookView xWindow="-105" yWindow="0" windowWidth="25695" windowHeight="15015"/>
  </bookViews>
  <sheets>
    <sheet name=" 10 models" sheetId="3" r:id="rId1"/>
    <sheet name=" 10 contours" sheetId="7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3" i="3" l="1"/>
  <c r="E9" i="7"/>
  <c r="F9" i="7"/>
  <c r="J9" i="7"/>
  <c r="O9" i="7"/>
  <c r="O85" i="7"/>
  <c r="O86" i="7"/>
  <c r="O87" i="7"/>
  <c r="O88" i="7"/>
  <c r="O89" i="7"/>
  <c r="O90" i="7"/>
  <c r="J87" i="7"/>
  <c r="F83" i="7"/>
  <c r="F84" i="7"/>
  <c r="F85" i="7"/>
  <c r="F86" i="7"/>
  <c r="F87" i="7"/>
  <c r="F88" i="7"/>
  <c r="F89" i="7"/>
  <c r="F90" i="7"/>
  <c r="E83" i="7"/>
  <c r="J83" i="7" s="1"/>
  <c r="E84" i="7"/>
  <c r="J84" i="7" s="1"/>
  <c r="E85" i="7"/>
  <c r="E86" i="7"/>
  <c r="J86" i="7" s="1"/>
  <c r="E87" i="7"/>
  <c r="E88" i="7"/>
  <c r="J88" i="7" s="1"/>
  <c r="E89" i="7"/>
  <c r="J89" i="7" s="1"/>
  <c r="E90" i="7"/>
  <c r="J90" i="7" s="1"/>
  <c r="O72" i="3"/>
  <c r="O73" i="3"/>
  <c r="O74" i="3"/>
  <c r="O75" i="3"/>
  <c r="O76" i="3"/>
  <c r="O77" i="3"/>
  <c r="O78" i="3"/>
  <c r="O79" i="3"/>
  <c r="O80" i="3"/>
  <c r="O81" i="3"/>
  <c r="F73" i="3"/>
  <c r="F74" i="3"/>
  <c r="F75" i="3"/>
  <c r="F76" i="3"/>
  <c r="F77" i="3"/>
  <c r="F78" i="3"/>
  <c r="F79" i="3"/>
  <c r="F80" i="3"/>
  <c r="J80" i="3"/>
  <c r="F81" i="3"/>
  <c r="B83" i="3"/>
  <c r="E72" i="3"/>
  <c r="E73" i="3"/>
  <c r="J73" i="3" s="1"/>
  <c r="E74" i="3"/>
  <c r="J74" i="3" s="1"/>
  <c r="E75" i="3"/>
  <c r="J75" i="3" s="1"/>
  <c r="E76" i="3"/>
  <c r="J76" i="3" s="1"/>
  <c r="E77" i="3"/>
  <c r="J77" i="3" s="1"/>
  <c r="E78" i="3"/>
  <c r="J78" i="3" s="1"/>
  <c r="E79" i="3"/>
  <c r="J79" i="3" s="1"/>
  <c r="E80" i="3"/>
  <c r="E81" i="3"/>
  <c r="J81" i="3" s="1"/>
  <c r="E82" i="3"/>
  <c r="O64" i="3"/>
  <c r="O65" i="3"/>
  <c r="O66" i="3"/>
  <c r="O67" i="3"/>
  <c r="O68" i="3"/>
  <c r="O69" i="3"/>
  <c r="O70" i="3"/>
  <c r="F65" i="3"/>
  <c r="F66" i="3"/>
  <c r="F67" i="3"/>
  <c r="F68" i="3"/>
  <c r="F69" i="3"/>
  <c r="E59" i="3"/>
  <c r="E60" i="3"/>
  <c r="E61" i="3"/>
  <c r="E62" i="3"/>
  <c r="E63" i="3"/>
  <c r="E64" i="3"/>
  <c r="E65" i="3"/>
  <c r="J65" i="3" s="1"/>
  <c r="E66" i="3"/>
  <c r="J66" i="3" s="1"/>
  <c r="E67" i="3"/>
  <c r="J67" i="3" s="1"/>
  <c r="E68" i="3"/>
  <c r="J68" i="3" s="1"/>
  <c r="E69" i="3"/>
  <c r="J69" i="3" s="1"/>
  <c r="E70" i="3"/>
  <c r="E71" i="3"/>
  <c r="O74" i="7"/>
  <c r="O75" i="7"/>
  <c r="O76" i="7"/>
  <c r="O77" i="7"/>
  <c r="O78" i="7"/>
  <c r="O79" i="7"/>
  <c r="O80" i="7"/>
  <c r="O81" i="7"/>
  <c r="O82" i="7"/>
  <c r="O83" i="7"/>
  <c r="F75" i="7"/>
  <c r="F76" i="7"/>
  <c r="F77" i="7"/>
  <c r="F78" i="7"/>
  <c r="F79" i="7"/>
  <c r="F80" i="7"/>
  <c r="F81" i="7"/>
  <c r="F82" i="7"/>
  <c r="E75" i="7"/>
  <c r="J75" i="7" s="1"/>
  <c r="E76" i="7"/>
  <c r="J76" i="7" s="1"/>
  <c r="E77" i="7"/>
  <c r="J77" i="7" s="1"/>
  <c r="E78" i="7"/>
  <c r="J78" i="7" s="1"/>
  <c r="E79" i="7"/>
  <c r="J79" i="7" s="1"/>
  <c r="E80" i="7"/>
  <c r="J80" i="7" s="1"/>
  <c r="E81" i="7"/>
  <c r="J81" i="7" s="1"/>
  <c r="E82" i="7"/>
  <c r="J82" i="7" s="1"/>
  <c r="E92" i="7" l="1"/>
  <c r="J92" i="7" s="1"/>
  <c r="F92" i="7"/>
  <c r="O92" i="7"/>
  <c r="E93" i="7"/>
  <c r="J93" i="7" s="1"/>
  <c r="F93" i="7"/>
  <c r="O93" i="7"/>
  <c r="E5" i="7"/>
  <c r="J5" i="7" s="1"/>
  <c r="F5" i="7"/>
  <c r="O5" i="7"/>
  <c r="E10" i="7"/>
  <c r="J10" i="7" s="1"/>
  <c r="F10" i="7"/>
  <c r="O10" i="7"/>
  <c r="E16" i="7"/>
  <c r="J16" i="7" s="1"/>
  <c r="F16" i="7"/>
  <c r="O16" i="7"/>
  <c r="O84" i="7"/>
  <c r="E74" i="7"/>
  <c r="J85" i="7"/>
  <c r="E91" i="7"/>
  <c r="J91" i="7" s="1"/>
  <c r="F74" i="7"/>
  <c r="O73" i="7" l="1"/>
  <c r="O91" i="7"/>
  <c r="F70" i="7"/>
  <c r="F71" i="7"/>
  <c r="F72" i="7"/>
  <c r="F73" i="7"/>
  <c r="F91" i="7"/>
  <c r="E73" i="7"/>
  <c r="J73" i="7" s="1"/>
  <c r="J74" i="7"/>
  <c r="N99" i="7"/>
  <c r="B95" i="7"/>
  <c r="O94" i="7"/>
  <c r="F94" i="7"/>
  <c r="E94" i="7"/>
  <c r="J94" i="7" s="1"/>
  <c r="O72" i="7"/>
  <c r="E72" i="7"/>
  <c r="J72" i="7" s="1"/>
  <c r="O71" i="7"/>
  <c r="E71" i="7"/>
  <c r="J71" i="7" s="1"/>
  <c r="O70" i="7"/>
  <c r="E70" i="7"/>
  <c r="J70" i="7" s="1"/>
  <c r="O69" i="7"/>
  <c r="F69" i="7"/>
  <c r="E69" i="7"/>
  <c r="J69" i="7" s="1"/>
  <c r="O68" i="7"/>
  <c r="F68" i="7"/>
  <c r="E68" i="7"/>
  <c r="J68" i="7" s="1"/>
  <c r="O67" i="7"/>
  <c r="F67" i="7"/>
  <c r="E67" i="7"/>
  <c r="J67" i="7" s="1"/>
  <c r="O66" i="7"/>
  <c r="F66" i="7"/>
  <c r="E66" i="7"/>
  <c r="J66" i="7" s="1"/>
  <c r="O65" i="7"/>
  <c r="F65" i="7"/>
  <c r="E65" i="7"/>
  <c r="J65" i="7" s="1"/>
  <c r="O64" i="7"/>
  <c r="F64" i="7"/>
  <c r="E64" i="7"/>
  <c r="J64" i="7" s="1"/>
  <c r="O63" i="7"/>
  <c r="F63" i="7"/>
  <c r="E63" i="7"/>
  <c r="J63" i="7" s="1"/>
  <c r="O62" i="7"/>
  <c r="F62" i="7"/>
  <c r="E62" i="7"/>
  <c r="J62" i="7" s="1"/>
  <c r="O61" i="7"/>
  <c r="F61" i="7"/>
  <c r="E61" i="7"/>
  <c r="J61" i="7" s="1"/>
  <c r="O60" i="7"/>
  <c r="F60" i="7"/>
  <c r="E60" i="7"/>
  <c r="J60" i="7" s="1"/>
  <c r="O59" i="7"/>
  <c r="F59" i="7"/>
  <c r="E59" i="7"/>
  <c r="J59" i="7" s="1"/>
  <c r="O58" i="7"/>
  <c r="F58" i="7"/>
  <c r="E58" i="7"/>
  <c r="J58" i="7" s="1"/>
  <c r="O57" i="7"/>
  <c r="F57" i="7"/>
  <c r="E57" i="7"/>
  <c r="J57" i="7" s="1"/>
  <c r="O56" i="7"/>
  <c r="F56" i="7"/>
  <c r="E56" i="7"/>
  <c r="J56" i="7" s="1"/>
  <c r="O55" i="7"/>
  <c r="F55" i="7"/>
  <c r="E55" i="7"/>
  <c r="J55" i="7" s="1"/>
  <c r="O54" i="7"/>
  <c r="F54" i="7"/>
  <c r="E54" i="7"/>
  <c r="J54" i="7" s="1"/>
  <c r="O53" i="7"/>
  <c r="F53" i="7"/>
  <c r="E53" i="7"/>
  <c r="J53" i="7" s="1"/>
  <c r="O52" i="7"/>
  <c r="F52" i="7"/>
  <c r="E52" i="7"/>
  <c r="J52" i="7" s="1"/>
  <c r="O51" i="7"/>
  <c r="F51" i="7"/>
  <c r="E51" i="7"/>
  <c r="J51" i="7" s="1"/>
  <c r="O50" i="7"/>
  <c r="F50" i="7"/>
  <c r="E50" i="7"/>
  <c r="J50" i="7" s="1"/>
  <c r="O49" i="7"/>
  <c r="F49" i="7"/>
  <c r="E49" i="7"/>
  <c r="J49" i="7" s="1"/>
  <c r="O48" i="7"/>
  <c r="F48" i="7"/>
  <c r="E48" i="7"/>
  <c r="J48" i="7" s="1"/>
  <c r="O47" i="7"/>
  <c r="F47" i="7"/>
  <c r="E47" i="7"/>
  <c r="J47" i="7" s="1"/>
  <c r="O46" i="7"/>
  <c r="F46" i="7"/>
  <c r="E46" i="7"/>
  <c r="J46" i="7" s="1"/>
  <c r="O45" i="7"/>
  <c r="F45" i="7"/>
  <c r="E45" i="7"/>
  <c r="J45" i="7" s="1"/>
  <c r="O44" i="7"/>
  <c r="F44" i="7"/>
  <c r="E44" i="7"/>
  <c r="J44" i="7" s="1"/>
  <c r="O43" i="7"/>
  <c r="F43" i="7"/>
  <c r="E43" i="7"/>
  <c r="J43" i="7" s="1"/>
  <c r="O42" i="7"/>
  <c r="F42" i="7"/>
  <c r="E42" i="7"/>
  <c r="J42" i="7" s="1"/>
  <c r="O41" i="7"/>
  <c r="F41" i="7"/>
  <c r="E41" i="7"/>
  <c r="J41" i="7" s="1"/>
  <c r="O40" i="7"/>
  <c r="F40" i="7"/>
  <c r="E40" i="7"/>
  <c r="J40" i="7" s="1"/>
  <c r="O39" i="7"/>
  <c r="F39" i="7"/>
  <c r="E39" i="7"/>
  <c r="J39" i="7" s="1"/>
  <c r="O38" i="7"/>
  <c r="F38" i="7"/>
  <c r="E38" i="7"/>
  <c r="J38" i="7" s="1"/>
  <c r="O37" i="7"/>
  <c r="F37" i="7"/>
  <c r="E37" i="7"/>
  <c r="J37" i="7" s="1"/>
  <c r="O36" i="7"/>
  <c r="F36" i="7"/>
  <c r="E36" i="7"/>
  <c r="J36" i="7" s="1"/>
  <c r="O35" i="7"/>
  <c r="F35" i="7"/>
  <c r="E35" i="7"/>
  <c r="J35" i="7" s="1"/>
  <c r="O34" i="7"/>
  <c r="F34" i="7"/>
  <c r="E34" i="7"/>
  <c r="J34" i="7" s="1"/>
  <c r="O33" i="7"/>
  <c r="F33" i="7"/>
  <c r="E33" i="7"/>
  <c r="J33" i="7" s="1"/>
  <c r="O32" i="7"/>
  <c r="F32" i="7"/>
  <c r="E32" i="7"/>
  <c r="J32" i="7" s="1"/>
  <c r="O31" i="7"/>
  <c r="F31" i="7"/>
  <c r="E31" i="7"/>
  <c r="J31" i="7" s="1"/>
  <c r="O30" i="7"/>
  <c r="F30" i="7"/>
  <c r="E30" i="7"/>
  <c r="J30" i="7" s="1"/>
  <c r="O29" i="7"/>
  <c r="F29" i="7"/>
  <c r="E29" i="7"/>
  <c r="J29" i="7" s="1"/>
  <c r="O28" i="7"/>
  <c r="F28" i="7"/>
  <c r="E28" i="7"/>
  <c r="J28" i="7" s="1"/>
  <c r="O27" i="7"/>
  <c r="F27" i="7"/>
  <c r="E27" i="7"/>
  <c r="J27" i="7" s="1"/>
  <c r="O26" i="7"/>
  <c r="F26" i="7"/>
  <c r="E26" i="7"/>
  <c r="J26" i="7" s="1"/>
  <c r="O25" i="7"/>
  <c r="F25" i="7"/>
  <c r="E25" i="7"/>
  <c r="J25" i="7" s="1"/>
  <c r="O24" i="7"/>
  <c r="F24" i="7"/>
  <c r="E24" i="7"/>
  <c r="J24" i="7" s="1"/>
  <c r="O23" i="7"/>
  <c r="F23" i="7"/>
  <c r="E23" i="7"/>
  <c r="J23" i="7" s="1"/>
  <c r="O22" i="7"/>
  <c r="F22" i="7"/>
  <c r="E22" i="7"/>
  <c r="J22" i="7" s="1"/>
  <c r="O21" i="7"/>
  <c r="F21" i="7"/>
  <c r="E21" i="7"/>
  <c r="J21" i="7" s="1"/>
  <c r="O20" i="7"/>
  <c r="F20" i="7"/>
  <c r="E20" i="7"/>
  <c r="J20" i="7" s="1"/>
  <c r="O19" i="7"/>
  <c r="F19" i="7"/>
  <c r="E19" i="7"/>
  <c r="J19" i="7" s="1"/>
  <c r="O18" i="7"/>
  <c r="F18" i="7"/>
  <c r="E18" i="7"/>
  <c r="J18" i="7" s="1"/>
  <c r="O17" i="7"/>
  <c r="F17" i="7"/>
  <c r="E17" i="7"/>
  <c r="J17" i="7" s="1"/>
  <c r="O15" i="7"/>
  <c r="F15" i="7"/>
  <c r="E15" i="7"/>
  <c r="J15" i="7" s="1"/>
  <c r="O14" i="7"/>
  <c r="F14" i="7"/>
  <c r="E14" i="7"/>
  <c r="J14" i="7" s="1"/>
  <c r="O13" i="7"/>
  <c r="F13" i="7"/>
  <c r="E13" i="7"/>
  <c r="J13" i="7" s="1"/>
  <c r="O12" i="7"/>
  <c r="F12" i="7"/>
  <c r="E12" i="7"/>
  <c r="J12" i="7" s="1"/>
  <c r="O11" i="7"/>
  <c r="F11" i="7"/>
  <c r="E11" i="7"/>
  <c r="J11" i="7" s="1"/>
  <c r="O8" i="7"/>
  <c r="F8" i="7"/>
  <c r="E8" i="7"/>
  <c r="J8" i="7" s="1"/>
  <c r="O7" i="7"/>
  <c r="F7" i="7"/>
  <c r="E7" i="7"/>
  <c r="J7" i="7" s="1"/>
  <c r="O6" i="7"/>
  <c r="F6" i="7"/>
  <c r="E6" i="7"/>
  <c r="J6" i="7" s="1"/>
  <c r="O4" i="7"/>
  <c r="F4" i="7"/>
  <c r="E4" i="7"/>
  <c r="J4" i="7" s="1"/>
  <c r="O3" i="7"/>
  <c r="F3" i="7"/>
  <c r="E3" i="7"/>
  <c r="J3" i="7" s="1"/>
  <c r="O2" i="7"/>
  <c r="F2" i="7"/>
  <c r="E2" i="7"/>
  <c r="J2" i="7" s="1"/>
  <c r="E95" i="7" l="1"/>
  <c r="I9" i="7" s="1"/>
  <c r="E96" i="7"/>
  <c r="I86" i="7" l="1"/>
  <c r="I87" i="7"/>
  <c r="I88" i="7"/>
  <c r="I89" i="7"/>
  <c r="I90" i="7"/>
  <c r="I91" i="7"/>
  <c r="I75" i="7"/>
  <c r="I83" i="7"/>
  <c r="I76" i="7"/>
  <c r="I80" i="7"/>
  <c r="I84" i="7"/>
  <c r="I77" i="7"/>
  <c r="I81" i="7"/>
  <c r="I78" i="7"/>
  <c r="I82" i="7"/>
  <c r="I79" i="7"/>
  <c r="I93" i="7"/>
  <c r="I92" i="7"/>
  <c r="I10" i="7"/>
  <c r="I5" i="7"/>
  <c r="I16" i="7"/>
  <c r="I85" i="7"/>
  <c r="I74" i="7"/>
  <c r="L99" i="7"/>
  <c r="I72" i="7"/>
  <c r="I68" i="7"/>
  <c r="I64" i="7"/>
  <c r="I60" i="7"/>
  <c r="I56" i="7"/>
  <c r="I52" i="7"/>
  <c r="I48" i="7"/>
  <c r="I44" i="7"/>
  <c r="I40" i="7"/>
  <c r="I36" i="7"/>
  <c r="I32" i="7"/>
  <c r="I26" i="7"/>
  <c r="I22" i="7"/>
  <c r="I18" i="7"/>
  <c r="I14" i="7"/>
  <c r="I6" i="7"/>
  <c r="I2" i="7"/>
  <c r="I11" i="7"/>
  <c r="I94" i="7"/>
  <c r="I73" i="7"/>
  <c r="I69" i="7"/>
  <c r="I65" i="7"/>
  <c r="I61" i="7"/>
  <c r="I57" i="7"/>
  <c r="I53" i="7"/>
  <c r="I49" i="7"/>
  <c r="I45" i="7"/>
  <c r="I41" i="7"/>
  <c r="I37" i="7"/>
  <c r="I33" i="7"/>
  <c r="I29" i="7"/>
  <c r="I27" i="7"/>
  <c r="I23" i="7"/>
  <c r="I19" i="7"/>
  <c r="I15" i="7"/>
  <c r="G100" i="7"/>
  <c r="H9" i="7" s="1"/>
  <c r="I70" i="7"/>
  <c r="I66" i="7"/>
  <c r="I62" i="7"/>
  <c r="I58" i="7"/>
  <c r="I54" i="7"/>
  <c r="I50" i="7"/>
  <c r="I46" i="7"/>
  <c r="I42" i="7"/>
  <c r="I38" i="7"/>
  <c r="I34" i="7"/>
  <c r="I30" i="7"/>
  <c r="I24" i="7"/>
  <c r="I8" i="7"/>
  <c r="I4" i="7"/>
  <c r="I13" i="7"/>
  <c r="I12" i="7"/>
  <c r="I3" i="7"/>
  <c r="I21" i="7"/>
  <c r="I71" i="7"/>
  <c r="I67" i="7"/>
  <c r="I63" i="7"/>
  <c r="I59" i="7"/>
  <c r="I55" i="7"/>
  <c r="I51" i="7"/>
  <c r="I47" i="7"/>
  <c r="I43" i="7"/>
  <c r="I39" i="7"/>
  <c r="I35" i="7"/>
  <c r="I31" i="7"/>
  <c r="I28" i="7"/>
  <c r="I25" i="7"/>
  <c r="G99" i="7"/>
  <c r="G9" i="7" s="1"/>
  <c r="I20" i="7"/>
  <c r="I17" i="7"/>
  <c r="I7" i="7"/>
  <c r="G103" i="7"/>
  <c r="G106" i="7"/>
  <c r="G110" i="7" s="1"/>
  <c r="J99" i="7"/>
  <c r="K99" i="7" s="1"/>
  <c r="G104" i="7"/>
  <c r="G86" i="7" l="1"/>
  <c r="G87" i="7"/>
  <c r="G88" i="7"/>
  <c r="G89" i="7"/>
  <c r="G90" i="7"/>
  <c r="G91" i="7"/>
  <c r="H86" i="7"/>
  <c r="H87" i="7"/>
  <c r="H88" i="7"/>
  <c r="H89" i="7"/>
  <c r="H90" i="7"/>
  <c r="H91" i="7"/>
  <c r="G78" i="7"/>
  <c r="G82" i="7"/>
  <c r="G75" i="7"/>
  <c r="G79" i="7"/>
  <c r="G83" i="7"/>
  <c r="G76" i="7"/>
  <c r="G80" i="7"/>
  <c r="G84" i="7"/>
  <c r="G77" i="7"/>
  <c r="G81" i="7"/>
  <c r="H83" i="7"/>
  <c r="H80" i="7"/>
  <c r="H84" i="7"/>
  <c r="H77" i="7"/>
  <c r="H81" i="7"/>
  <c r="H78" i="7"/>
  <c r="H82" i="7"/>
  <c r="H75" i="7"/>
  <c r="H79" i="7"/>
  <c r="H76" i="7"/>
  <c r="G92" i="7"/>
  <c r="G93" i="7"/>
  <c r="H93" i="7"/>
  <c r="H92" i="7"/>
  <c r="G10" i="7"/>
  <c r="G5" i="7"/>
  <c r="H10" i="7"/>
  <c r="H5" i="7"/>
  <c r="G16" i="7"/>
  <c r="H16" i="7"/>
  <c r="G85" i="7"/>
  <c r="H85" i="7"/>
  <c r="H73" i="7"/>
  <c r="H74" i="7"/>
  <c r="G72" i="7"/>
  <c r="G73" i="7"/>
  <c r="G74" i="7"/>
  <c r="G114" i="7"/>
  <c r="H71" i="7"/>
  <c r="H67" i="7"/>
  <c r="H63" i="7"/>
  <c r="H59" i="7"/>
  <c r="H55" i="7"/>
  <c r="H51" i="7"/>
  <c r="H47" i="7"/>
  <c r="H43" i="7"/>
  <c r="H39" i="7"/>
  <c r="H35" i="7"/>
  <c r="H31" i="7"/>
  <c r="H28" i="7"/>
  <c r="H25" i="7"/>
  <c r="H21" i="7"/>
  <c r="H17" i="7"/>
  <c r="H13" i="7"/>
  <c r="H72" i="7"/>
  <c r="H68" i="7"/>
  <c r="H64" i="7"/>
  <c r="H60" i="7"/>
  <c r="H56" i="7"/>
  <c r="H52" i="7"/>
  <c r="H48" i="7"/>
  <c r="H44" i="7"/>
  <c r="H40" i="7"/>
  <c r="H36" i="7"/>
  <c r="H32" i="7"/>
  <c r="H26" i="7"/>
  <c r="H22" i="7"/>
  <c r="H18" i="7"/>
  <c r="H14" i="7"/>
  <c r="H94" i="7"/>
  <c r="H69" i="7"/>
  <c r="H65" i="7"/>
  <c r="H61" i="7"/>
  <c r="H57" i="7"/>
  <c r="H53" i="7"/>
  <c r="H49" i="7"/>
  <c r="H45" i="7"/>
  <c r="H41" i="7"/>
  <c r="H37" i="7"/>
  <c r="H33" i="7"/>
  <c r="H29" i="7"/>
  <c r="H27" i="7"/>
  <c r="H23" i="7"/>
  <c r="H8" i="7"/>
  <c r="H20" i="7"/>
  <c r="H15" i="7"/>
  <c r="H7" i="7"/>
  <c r="H19" i="7"/>
  <c r="H11" i="7"/>
  <c r="H3" i="7"/>
  <c r="H70" i="7"/>
  <c r="H66" i="7"/>
  <c r="H62" i="7"/>
  <c r="H58" i="7"/>
  <c r="H54" i="7"/>
  <c r="H50" i="7"/>
  <c r="H46" i="7"/>
  <c r="H42" i="7"/>
  <c r="H38" i="7"/>
  <c r="H34" i="7"/>
  <c r="H30" i="7"/>
  <c r="H24" i="7"/>
  <c r="G115" i="7"/>
  <c r="H6" i="7"/>
  <c r="H2" i="7"/>
  <c r="H4" i="7"/>
  <c r="H12" i="7"/>
  <c r="G109" i="7"/>
  <c r="G70" i="7"/>
  <c r="G66" i="7"/>
  <c r="G62" i="7"/>
  <c r="G58" i="7"/>
  <c r="G54" i="7"/>
  <c r="G50" i="7"/>
  <c r="G46" i="7"/>
  <c r="G42" i="7"/>
  <c r="G38" i="7"/>
  <c r="G34" i="7"/>
  <c r="G30" i="7"/>
  <c r="G24" i="7"/>
  <c r="G20" i="7"/>
  <c r="G12" i="7"/>
  <c r="G8" i="7"/>
  <c r="G4" i="7"/>
  <c r="G13" i="7"/>
  <c r="G113" i="7"/>
  <c r="P102" i="7"/>
  <c r="G71" i="7"/>
  <c r="G67" i="7"/>
  <c r="G63" i="7"/>
  <c r="G59" i="7"/>
  <c r="G55" i="7"/>
  <c r="G51" i="7"/>
  <c r="G47" i="7"/>
  <c r="G43" i="7"/>
  <c r="G39" i="7"/>
  <c r="G35" i="7"/>
  <c r="G31" i="7"/>
  <c r="G28" i="7"/>
  <c r="G25" i="7"/>
  <c r="G21" i="7"/>
  <c r="G17" i="7"/>
  <c r="G112" i="7"/>
  <c r="G68" i="7"/>
  <c r="G64" i="7"/>
  <c r="G60" i="7"/>
  <c r="G56" i="7"/>
  <c r="G52" i="7"/>
  <c r="G48" i="7"/>
  <c r="G44" i="7"/>
  <c r="G40" i="7"/>
  <c r="G36" i="7"/>
  <c r="G32" i="7"/>
  <c r="G26" i="7"/>
  <c r="G6" i="7"/>
  <c r="G2" i="7"/>
  <c r="G94" i="7"/>
  <c r="G69" i="7"/>
  <c r="G65" i="7"/>
  <c r="G61" i="7"/>
  <c r="G57" i="7"/>
  <c r="G53" i="7"/>
  <c r="G49" i="7"/>
  <c r="G45" i="7"/>
  <c r="G41" i="7"/>
  <c r="G37" i="7"/>
  <c r="G33" i="7"/>
  <c r="G29" i="7"/>
  <c r="G27" i="7"/>
  <c r="G23" i="7"/>
  <c r="G19" i="7"/>
  <c r="G15" i="7"/>
  <c r="G11" i="7"/>
  <c r="G7" i="7"/>
  <c r="G3" i="7"/>
  <c r="G22" i="7"/>
  <c r="G18" i="7"/>
  <c r="G14" i="7"/>
  <c r="G108" i="7"/>
  <c r="O61" i="3"/>
  <c r="O62" i="3"/>
  <c r="O63" i="3"/>
  <c r="O71" i="3"/>
  <c r="O82" i="3"/>
  <c r="F63" i="3"/>
  <c r="F64" i="3"/>
  <c r="F70" i="3"/>
  <c r="J62" i="3"/>
  <c r="J63" i="3"/>
  <c r="J64" i="3"/>
  <c r="J70" i="3"/>
  <c r="E2" i="3" l="1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F54" i="3"/>
  <c r="F55" i="3"/>
  <c r="F56" i="3"/>
  <c r="F57" i="3"/>
  <c r="F58" i="3"/>
  <c r="F59" i="3"/>
  <c r="F60" i="3"/>
  <c r="F61" i="3"/>
  <c r="F62" i="3"/>
  <c r="F71" i="3"/>
  <c r="F72" i="3"/>
  <c r="F82" i="3"/>
  <c r="F53" i="3"/>
  <c r="E49" i="3"/>
  <c r="E50" i="3"/>
  <c r="E51" i="3"/>
  <c r="E52" i="3"/>
  <c r="E53" i="3"/>
  <c r="J53" i="3" s="1"/>
  <c r="E54" i="3"/>
  <c r="J54" i="3" s="1"/>
  <c r="E55" i="3"/>
  <c r="J55" i="3" s="1"/>
  <c r="E56" i="3"/>
  <c r="J56" i="3" s="1"/>
  <c r="E57" i="3"/>
  <c r="J57" i="3" s="1"/>
  <c r="E58" i="3"/>
  <c r="J58" i="3" s="1"/>
  <c r="J59" i="3"/>
  <c r="J60" i="3"/>
  <c r="J61" i="3"/>
  <c r="J71" i="3"/>
  <c r="J72" i="3"/>
  <c r="J82" i="3"/>
  <c r="O2" i="3" l="1"/>
  <c r="F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J35" i="3" s="1"/>
  <c r="E36" i="3"/>
  <c r="J36" i="3" s="1"/>
  <c r="E37" i="3"/>
  <c r="J37" i="3" s="1"/>
  <c r="E38" i="3"/>
  <c r="J38" i="3" s="1"/>
  <c r="E39" i="3"/>
  <c r="J39" i="3" s="1"/>
  <c r="E40" i="3"/>
  <c r="J40" i="3" s="1"/>
  <c r="E41" i="3"/>
  <c r="J41" i="3" s="1"/>
  <c r="E42" i="3"/>
  <c r="E43" i="3"/>
  <c r="E44" i="3"/>
  <c r="E45" i="3"/>
  <c r="E46" i="3"/>
  <c r="E47" i="3"/>
  <c r="E48" i="3"/>
  <c r="E84" i="3" l="1"/>
  <c r="I76" i="3" l="1"/>
  <c r="I80" i="3"/>
  <c r="I73" i="3"/>
  <c r="I77" i="3"/>
  <c r="I81" i="3"/>
  <c r="I74" i="3"/>
  <c r="I78" i="3"/>
  <c r="I75" i="3"/>
  <c r="I79" i="3"/>
  <c r="I66" i="3"/>
  <c r="I68" i="3"/>
  <c r="I65" i="3"/>
  <c r="I67" i="3"/>
  <c r="I69" i="3"/>
  <c r="G94" i="3"/>
  <c r="G97" i="3" s="1"/>
  <c r="G91" i="3"/>
  <c r="G92" i="3"/>
  <c r="I63" i="3"/>
  <c r="I70" i="3"/>
  <c r="I64" i="3"/>
  <c r="I71" i="3"/>
  <c r="I59" i="3"/>
  <c r="I72" i="3"/>
  <c r="I56" i="3"/>
  <c r="I60" i="3"/>
  <c r="I82" i="3"/>
  <c r="I57" i="3"/>
  <c r="I61" i="3"/>
  <c r="I58" i="3"/>
  <c r="I62" i="3"/>
  <c r="I55" i="3"/>
  <c r="I54" i="3"/>
  <c r="I53" i="3"/>
  <c r="G88" i="3"/>
  <c r="G87" i="3"/>
  <c r="J7" i="3"/>
  <c r="J9" i="3"/>
  <c r="J11" i="3"/>
  <c r="J14" i="3"/>
  <c r="J15" i="3"/>
  <c r="J17" i="3"/>
  <c r="J19" i="3"/>
  <c r="J20" i="3"/>
  <c r="J21" i="3"/>
  <c r="J23" i="3"/>
  <c r="J24" i="3"/>
  <c r="J25" i="3"/>
  <c r="J27" i="3"/>
  <c r="J28" i="3"/>
  <c r="J30" i="3"/>
  <c r="J31" i="3"/>
  <c r="J33" i="3"/>
  <c r="J34" i="3"/>
  <c r="J44" i="3"/>
  <c r="J45" i="3"/>
  <c r="J48" i="3"/>
  <c r="J51" i="3"/>
  <c r="J3" i="3"/>
  <c r="J5" i="3"/>
  <c r="J6" i="3"/>
  <c r="J8" i="3"/>
  <c r="J10" i="3"/>
  <c r="J12" i="3"/>
  <c r="J13" i="3"/>
  <c r="J16" i="3"/>
  <c r="J18" i="3"/>
  <c r="J22" i="3"/>
  <c r="J26" i="3"/>
  <c r="J29" i="3"/>
  <c r="J32" i="3"/>
  <c r="J42" i="3"/>
  <c r="J43" i="3"/>
  <c r="J46" i="3"/>
  <c r="J47" i="3"/>
  <c r="J49" i="3"/>
  <c r="J50" i="3"/>
  <c r="J52" i="3"/>
  <c r="J2" i="3"/>
  <c r="N87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H73" i="3" l="1"/>
  <c r="H77" i="3"/>
  <c r="H81" i="3"/>
  <c r="H74" i="3"/>
  <c r="H78" i="3"/>
  <c r="H75" i="3"/>
  <c r="H79" i="3"/>
  <c r="H76" i="3"/>
  <c r="H80" i="3"/>
  <c r="G74" i="3"/>
  <c r="G78" i="3"/>
  <c r="G75" i="3"/>
  <c r="G79" i="3"/>
  <c r="G76" i="3"/>
  <c r="G80" i="3"/>
  <c r="G73" i="3"/>
  <c r="G77" i="3"/>
  <c r="G81" i="3"/>
  <c r="G65" i="3"/>
  <c r="G66" i="3"/>
  <c r="G67" i="3"/>
  <c r="G68" i="3"/>
  <c r="G69" i="3"/>
  <c r="H65" i="3"/>
  <c r="H66" i="3"/>
  <c r="H67" i="3"/>
  <c r="H69" i="3"/>
  <c r="H68" i="3"/>
  <c r="G96" i="3"/>
  <c r="G70" i="3"/>
  <c r="G64" i="3"/>
  <c r="G71" i="3"/>
  <c r="H64" i="3"/>
  <c r="H71" i="3"/>
  <c r="H70" i="3"/>
  <c r="H63" i="3"/>
  <c r="P90" i="3"/>
  <c r="H55" i="3"/>
  <c r="H59" i="3"/>
  <c r="H72" i="3"/>
  <c r="H56" i="3"/>
  <c r="H82" i="3"/>
  <c r="H57" i="3"/>
  <c r="H61" i="3"/>
  <c r="H60" i="3"/>
  <c r="H58" i="3"/>
  <c r="H62" i="3"/>
  <c r="G54" i="3"/>
  <c r="G58" i="3"/>
  <c r="G62" i="3"/>
  <c r="G59" i="3"/>
  <c r="G63" i="3"/>
  <c r="G72" i="3"/>
  <c r="G55" i="3"/>
  <c r="G56" i="3"/>
  <c r="G60" i="3"/>
  <c r="G82" i="3"/>
  <c r="G53" i="3"/>
  <c r="G57" i="3"/>
  <c r="G61" i="3"/>
  <c r="H53" i="3"/>
  <c r="H54" i="3"/>
  <c r="G2" i="3"/>
  <c r="G98" i="3"/>
  <c r="J4" i="3"/>
  <c r="L87" i="3" l="1"/>
  <c r="I2" i="3"/>
  <c r="I41" i="3"/>
  <c r="I38" i="3"/>
  <c r="I34" i="3"/>
  <c r="I20" i="3"/>
  <c r="I4" i="3"/>
  <c r="I52" i="3"/>
  <c r="I46" i="3"/>
  <c r="I42" i="3"/>
  <c r="I44" i="3"/>
  <c r="I40" i="3"/>
  <c r="I37" i="3"/>
  <c r="I33" i="3"/>
  <c r="I30" i="3"/>
  <c r="I27" i="3"/>
  <c r="I23" i="3"/>
  <c r="I19" i="3"/>
  <c r="I15" i="3"/>
  <c r="I12" i="3"/>
  <c r="I51" i="3"/>
  <c r="I48" i="3"/>
  <c r="I45" i="3"/>
  <c r="I31" i="3"/>
  <c r="I28" i="3"/>
  <c r="I24" i="3"/>
  <c r="I17" i="3"/>
  <c r="I9" i="3"/>
  <c r="I7" i="3"/>
  <c r="I6" i="3"/>
  <c r="I5" i="3"/>
  <c r="I3" i="3"/>
  <c r="I49" i="3"/>
  <c r="I35" i="3"/>
  <c r="I29" i="3"/>
  <c r="I25" i="3"/>
  <c r="I21" i="3"/>
  <c r="I50" i="3"/>
  <c r="I43" i="3"/>
  <c r="I36" i="3"/>
  <c r="I26" i="3"/>
  <c r="I13" i="3"/>
  <c r="I10" i="3"/>
  <c r="I8" i="3"/>
  <c r="I47" i="3"/>
  <c r="I39" i="3"/>
  <c r="I32" i="3"/>
  <c r="I22" i="3"/>
  <c r="I18" i="3"/>
  <c r="I16" i="3"/>
  <c r="I14" i="3"/>
  <c r="I11" i="3"/>
  <c r="J87" i="3"/>
  <c r="K87" i="3" s="1"/>
  <c r="H2" i="3" l="1"/>
  <c r="G103" i="3"/>
  <c r="G102" i="3"/>
  <c r="H30" i="3"/>
  <c r="H27" i="3"/>
  <c r="H23" i="3"/>
  <c r="H48" i="3"/>
  <c r="H38" i="3"/>
  <c r="H34" i="3"/>
  <c r="H28" i="3"/>
  <c r="H24" i="3"/>
  <c r="H20" i="3"/>
  <c r="H50" i="3"/>
  <c r="H47" i="3"/>
  <c r="H43" i="3"/>
  <c r="H39" i="3"/>
  <c r="H36" i="3"/>
  <c r="H32" i="3"/>
  <c r="H26" i="3"/>
  <c r="H22" i="3"/>
  <c r="H18" i="3"/>
  <c r="H16" i="3"/>
  <c r="H14" i="3"/>
  <c r="H11" i="3"/>
  <c r="H44" i="3"/>
  <c r="H40" i="3"/>
  <c r="H37" i="3"/>
  <c r="H33" i="3"/>
  <c r="H19" i="3"/>
  <c r="H15" i="3"/>
  <c r="H12" i="3"/>
  <c r="H51" i="3"/>
  <c r="H45" i="3"/>
  <c r="H41" i="3"/>
  <c r="H31" i="3"/>
  <c r="H52" i="3"/>
  <c r="H46" i="3"/>
  <c r="H5" i="3"/>
  <c r="H7" i="3"/>
  <c r="H4" i="3"/>
  <c r="H13" i="3"/>
  <c r="H10" i="3"/>
  <c r="H8" i="3"/>
  <c r="H6" i="3"/>
  <c r="H49" i="3"/>
  <c r="H42" i="3"/>
  <c r="H35" i="3"/>
  <c r="H29" i="3"/>
  <c r="H25" i="3"/>
  <c r="H21" i="3"/>
  <c r="H3" i="3"/>
  <c r="H17" i="3"/>
  <c r="H9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101" i="3"/>
  <c r="G7" i="3"/>
  <c r="G4" i="3"/>
  <c r="G5" i="3"/>
  <c r="G100" i="3"/>
  <c r="G6" i="3"/>
  <c r="G3" i="3"/>
</calcChain>
</file>

<file path=xl/sharedStrings.xml><?xml version="1.0" encoding="utf-8"?>
<sst xmlns="http://schemas.openxmlformats.org/spreadsheetml/2006/main" count="56" uniqueCount="26">
  <si>
    <t>d</t>
  </si>
  <si>
    <t>sd</t>
  </si>
  <si>
    <t>d-1.96sd</t>
  </si>
  <si>
    <t>d+1.96sd</t>
  </si>
  <si>
    <t>Limits of Agreements</t>
  </si>
  <si>
    <t>J1-S1</t>
  </si>
  <si>
    <t>AVERAGE (J&amp;S)</t>
  </si>
  <si>
    <t>Precision of the limits of Agreements</t>
  </si>
  <si>
    <t>variance of d</t>
  </si>
  <si>
    <t>variance of sd</t>
  </si>
  <si>
    <t>var(d+-1.96sd)</t>
  </si>
  <si>
    <t>1.71^2((sd)^2/n</t>
  </si>
  <si>
    <t>standard error of  d</t>
  </si>
  <si>
    <t>standard error of   limit of Agreements</t>
  </si>
  <si>
    <t>SE:</t>
  </si>
  <si>
    <t>confidence interval for bias</t>
  </si>
  <si>
    <t>confidence interval for the lower limit of agreement</t>
  </si>
  <si>
    <t>*</t>
  </si>
  <si>
    <t>#</t>
  </si>
  <si>
    <t>confidence interval for the upper limit of agreement</t>
  </si>
  <si>
    <t>MEAN</t>
  </si>
  <si>
    <t>n=99, t=1.984</t>
  </si>
  <si>
    <t>ROMER</t>
  </si>
  <si>
    <t>ARTEC</t>
  </si>
  <si>
    <t>CV</t>
  </si>
  <si>
    <t>?????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</si>
</sst>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5" xfId="0" applyFill="1" applyBorder="1"/>
    <xf numFmtId="2" fontId="1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Fill="1" applyBorder="1"/>
    <xf numFmtId="0" fontId="0" fillId="0" borderId="6" xfId="0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6" xfId="0" applyFont="1" applyBorder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models'!$D$2:$D$82</c:f>
              <c:numCache>
                <c:formatCode>General</c:formatCode>
                <c:ptCount val="81"/>
                <c:pt idx="0">
                  <c:v>13020.566406</c:v>
                </c:pt>
                <c:pt idx="1">
                  <c:v>13015.8125</c:v>
                </c:pt>
                <c:pt idx="2">
                  <c:v>13018.940430000001</c:v>
                </c:pt>
                <c:pt idx="3">
                  <c:v>13055.805664</c:v>
                </c:pt>
                <c:pt idx="4">
                  <c:v>13034.575194999999</c:v>
                </c:pt>
                <c:pt idx="5">
                  <c:v>13026.087890999999</c:v>
                </c:pt>
                <c:pt idx="6">
                  <c:v>11995.762694999999</c:v>
                </c:pt>
                <c:pt idx="7">
                  <c:v>11968.951171999999</c:v>
                </c:pt>
                <c:pt idx="8">
                  <c:v>12050.775390999999</c:v>
                </c:pt>
                <c:pt idx="9">
                  <c:v>12070.105469</c:v>
                </c:pt>
                <c:pt idx="10">
                  <c:v>12054.034180000001</c:v>
                </c:pt>
                <c:pt idx="11">
                  <c:v>12039.249023</c:v>
                </c:pt>
                <c:pt idx="12">
                  <c:v>12080.919921999999</c:v>
                </c:pt>
                <c:pt idx="13">
                  <c:v>9889.7597659999992</c:v>
                </c:pt>
                <c:pt idx="14">
                  <c:v>9918.4453130000002</c:v>
                </c:pt>
                <c:pt idx="15">
                  <c:v>9897.2021480000003</c:v>
                </c:pt>
                <c:pt idx="16">
                  <c:v>9897.1279300000006</c:v>
                </c:pt>
                <c:pt idx="17">
                  <c:v>9913.0400389999995</c:v>
                </c:pt>
                <c:pt idx="18">
                  <c:v>9891.4873050000006</c:v>
                </c:pt>
                <c:pt idx="19">
                  <c:v>9559.3408199999994</c:v>
                </c:pt>
                <c:pt idx="20">
                  <c:v>9593.859375</c:v>
                </c:pt>
                <c:pt idx="21">
                  <c:v>9587.4570309999999</c:v>
                </c:pt>
                <c:pt idx="22">
                  <c:v>9566.8271480000003</c:v>
                </c:pt>
                <c:pt idx="23">
                  <c:v>9565.3076170000004</c:v>
                </c:pt>
                <c:pt idx="24">
                  <c:v>9581.9638670000004</c:v>
                </c:pt>
                <c:pt idx="25">
                  <c:v>9560.7607420000004</c:v>
                </c:pt>
                <c:pt idx="26">
                  <c:v>17787.179688</c:v>
                </c:pt>
                <c:pt idx="27">
                  <c:v>17847.275390999999</c:v>
                </c:pt>
                <c:pt idx="28">
                  <c:v>17768.96875</c:v>
                </c:pt>
                <c:pt idx="29">
                  <c:v>17750.554688</c:v>
                </c:pt>
                <c:pt idx="30">
                  <c:v>17821.677734000001</c:v>
                </c:pt>
                <c:pt idx="31">
                  <c:v>16824.279297000001</c:v>
                </c:pt>
                <c:pt idx="32">
                  <c:v>16861.234375</c:v>
                </c:pt>
                <c:pt idx="33">
                  <c:v>16909.449218999998</c:v>
                </c:pt>
                <c:pt idx="34">
                  <c:v>16832.496093999998</c:v>
                </c:pt>
                <c:pt idx="35">
                  <c:v>16829.568359000001</c:v>
                </c:pt>
                <c:pt idx="36">
                  <c:v>16834.636718999998</c:v>
                </c:pt>
                <c:pt idx="37">
                  <c:v>16837.542968999998</c:v>
                </c:pt>
                <c:pt idx="38">
                  <c:v>12406.197265999999</c:v>
                </c:pt>
                <c:pt idx="39">
                  <c:v>12394.650390999999</c:v>
                </c:pt>
                <c:pt idx="40">
                  <c:v>12428.690430000001</c:v>
                </c:pt>
                <c:pt idx="41">
                  <c:v>12443.505859000001</c:v>
                </c:pt>
                <c:pt idx="42">
                  <c:v>12342.054688</c:v>
                </c:pt>
                <c:pt idx="43">
                  <c:v>12361.395508</c:v>
                </c:pt>
                <c:pt idx="44">
                  <c:v>12405.768555000001</c:v>
                </c:pt>
                <c:pt idx="45">
                  <c:v>12415.513671999999</c:v>
                </c:pt>
                <c:pt idx="46">
                  <c:v>10235.958984000001</c:v>
                </c:pt>
                <c:pt idx="47">
                  <c:v>10332.204102</c:v>
                </c:pt>
                <c:pt idx="48">
                  <c:v>10261.910156</c:v>
                </c:pt>
                <c:pt idx="49">
                  <c:v>10209.25</c:v>
                </c:pt>
                <c:pt idx="50">
                  <c:v>10227.625</c:v>
                </c:pt>
                <c:pt idx="51">
                  <c:v>10215.087890999999</c:v>
                </c:pt>
                <c:pt idx="52">
                  <c:v>10254.189453000001</c:v>
                </c:pt>
                <c:pt idx="53">
                  <c:v>10220.184569999999</c:v>
                </c:pt>
                <c:pt idx="54">
                  <c:v>10221.797852</c:v>
                </c:pt>
                <c:pt idx="55">
                  <c:v>7849.2954099999997</c:v>
                </c:pt>
                <c:pt idx="56">
                  <c:v>7843.484375</c:v>
                </c:pt>
                <c:pt idx="57">
                  <c:v>7880.2578130000002</c:v>
                </c:pt>
                <c:pt idx="58">
                  <c:v>7857.798828</c:v>
                </c:pt>
                <c:pt idx="59">
                  <c:v>7866.2197269999997</c:v>
                </c:pt>
                <c:pt idx="60">
                  <c:v>7869.1850590000004</c:v>
                </c:pt>
                <c:pt idx="61">
                  <c:v>7892.3657229999999</c:v>
                </c:pt>
                <c:pt idx="62">
                  <c:v>7880.0366210000002</c:v>
                </c:pt>
                <c:pt idx="63">
                  <c:v>7313.3696289999998</c:v>
                </c:pt>
                <c:pt idx="64">
                  <c:v>7337.4067379999997</c:v>
                </c:pt>
                <c:pt idx="65">
                  <c:v>7334.7089839999999</c:v>
                </c:pt>
                <c:pt idx="66">
                  <c:v>7306.1923829999996</c:v>
                </c:pt>
                <c:pt idx="67">
                  <c:v>7316.3833009999998</c:v>
                </c:pt>
                <c:pt idx="68">
                  <c:v>7328.9350590000004</c:v>
                </c:pt>
                <c:pt idx="69">
                  <c:v>7326.5483400000003</c:v>
                </c:pt>
                <c:pt idx="70">
                  <c:v>7312.8955079999996</c:v>
                </c:pt>
                <c:pt idx="71">
                  <c:v>7312.7006840000004</c:v>
                </c:pt>
                <c:pt idx="72">
                  <c:v>6761.7041019999997</c:v>
                </c:pt>
                <c:pt idx="73">
                  <c:v>6781.7553710000002</c:v>
                </c:pt>
                <c:pt idx="74">
                  <c:v>6812.0869140000004</c:v>
                </c:pt>
                <c:pt idx="75">
                  <c:v>6746.7905270000001</c:v>
                </c:pt>
                <c:pt idx="76">
                  <c:v>6763.3916019999997</c:v>
                </c:pt>
                <c:pt idx="77">
                  <c:v>6764.2241210000002</c:v>
                </c:pt>
                <c:pt idx="78">
                  <c:v>6827.3032229999999</c:v>
                </c:pt>
                <c:pt idx="79">
                  <c:v>6813.3349609999996</c:v>
                </c:pt>
                <c:pt idx="80">
                  <c:v>6797.7094729999999</c:v>
                </c:pt>
              </c:numCache>
            </c:numRef>
          </c:xVal>
          <c:yVal>
            <c:numRef>
              <c:f>' 10 models'!$C$2:$C$82</c:f>
              <c:numCache>
                <c:formatCode>General</c:formatCode>
                <c:ptCount val="81"/>
                <c:pt idx="0">
                  <c:v>12917.319336</c:v>
                </c:pt>
                <c:pt idx="1">
                  <c:v>12914.361328000001</c:v>
                </c:pt>
                <c:pt idx="2">
                  <c:v>12924.441406</c:v>
                </c:pt>
                <c:pt idx="3">
                  <c:v>12923.227539</c:v>
                </c:pt>
                <c:pt idx="4">
                  <c:v>12933.363281</c:v>
                </c:pt>
                <c:pt idx="5">
                  <c:v>12935.155273</c:v>
                </c:pt>
                <c:pt idx="6">
                  <c:v>11881.974609000001</c:v>
                </c:pt>
                <c:pt idx="7">
                  <c:v>11938.005859000001</c:v>
                </c:pt>
                <c:pt idx="8">
                  <c:v>11903.913086</c:v>
                </c:pt>
                <c:pt idx="9">
                  <c:v>11905.316406</c:v>
                </c:pt>
                <c:pt idx="10">
                  <c:v>11879.536133</c:v>
                </c:pt>
                <c:pt idx="11">
                  <c:v>11884.140625</c:v>
                </c:pt>
                <c:pt idx="12">
                  <c:v>11890.020508</c:v>
                </c:pt>
                <c:pt idx="13">
                  <c:v>9782.9697269999997</c:v>
                </c:pt>
                <c:pt idx="14">
                  <c:v>9783.5966800000006</c:v>
                </c:pt>
                <c:pt idx="15">
                  <c:v>9782.4873050000006</c:v>
                </c:pt>
                <c:pt idx="16">
                  <c:v>9787.8125</c:v>
                </c:pt>
                <c:pt idx="17">
                  <c:v>9787.4404300000006</c:v>
                </c:pt>
                <c:pt idx="18">
                  <c:v>9787.4580079999996</c:v>
                </c:pt>
                <c:pt idx="19">
                  <c:v>9446.7861329999996</c:v>
                </c:pt>
                <c:pt idx="20">
                  <c:v>9456.4609380000002</c:v>
                </c:pt>
                <c:pt idx="21">
                  <c:v>9448.7304690000001</c:v>
                </c:pt>
                <c:pt idx="22">
                  <c:v>9447.3417969999991</c:v>
                </c:pt>
                <c:pt idx="23">
                  <c:v>9453.5322269999997</c:v>
                </c:pt>
                <c:pt idx="24">
                  <c:v>9454.0986329999996</c:v>
                </c:pt>
                <c:pt idx="25">
                  <c:v>9453.9501949999994</c:v>
                </c:pt>
                <c:pt idx="26">
                  <c:v>17684.347656000002</c:v>
                </c:pt>
                <c:pt idx="27">
                  <c:v>17700.869140999999</c:v>
                </c:pt>
                <c:pt idx="28">
                  <c:v>17652.640625</c:v>
                </c:pt>
                <c:pt idx="29">
                  <c:v>17663.132813</c:v>
                </c:pt>
                <c:pt idx="30">
                  <c:v>17663.466797000001</c:v>
                </c:pt>
                <c:pt idx="31">
                  <c:v>16724.666015999999</c:v>
                </c:pt>
                <c:pt idx="32">
                  <c:v>16722.482422000001</c:v>
                </c:pt>
                <c:pt idx="33">
                  <c:v>16717.628906000002</c:v>
                </c:pt>
                <c:pt idx="34">
                  <c:v>16737.382813</c:v>
                </c:pt>
                <c:pt idx="35">
                  <c:v>16725.25</c:v>
                </c:pt>
                <c:pt idx="36">
                  <c:v>16729.580077999999</c:v>
                </c:pt>
                <c:pt idx="37">
                  <c:v>16716.638672000001</c:v>
                </c:pt>
                <c:pt idx="38">
                  <c:v>12309.440430000001</c:v>
                </c:pt>
                <c:pt idx="39">
                  <c:v>12298.064453000001</c:v>
                </c:pt>
                <c:pt idx="40">
                  <c:v>12308.089844</c:v>
                </c:pt>
                <c:pt idx="41">
                  <c:v>12328.549805000001</c:v>
                </c:pt>
                <c:pt idx="42">
                  <c:v>12316.960938</c:v>
                </c:pt>
                <c:pt idx="43">
                  <c:v>12299.376953000001</c:v>
                </c:pt>
                <c:pt idx="44">
                  <c:v>12317.049805000001</c:v>
                </c:pt>
                <c:pt idx="45">
                  <c:v>12302.206055000001</c:v>
                </c:pt>
                <c:pt idx="46">
                  <c:v>10140.573242</c:v>
                </c:pt>
                <c:pt idx="47">
                  <c:v>10162.977539</c:v>
                </c:pt>
                <c:pt idx="48">
                  <c:v>10178.180664</c:v>
                </c:pt>
                <c:pt idx="49">
                  <c:v>10150.495117</c:v>
                </c:pt>
                <c:pt idx="50">
                  <c:v>10147.063477</c:v>
                </c:pt>
                <c:pt idx="51">
                  <c:v>10169.465819999999</c:v>
                </c:pt>
                <c:pt idx="52">
                  <c:v>10135.164063</c:v>
                </c:pt>
                <c:pt idx="53">
                  <c:v>10144.212890999999</c:v>
                </c:pt>
                <c:pt idx="54">
                  <c:v>10141.211914</c:v>
                </c:pt>
                <c:pt idx="55">
                  <c:v>7714.1752930000002</c:v>
                </c:pt>
                <c:pt idx="56">
                  <c:v>7712.1337890000004</c:v>
                </c:pt>
                <c:pt idx="57">
                  <c:v>7716.1967770000001</c:v>
                </c:pt>
                <c:pt idx="58">
                  <c:v>7729.4096680000002</c:v>
                </c:pt>
                <c:pt idx="59">
                  <c:v>7723.4775390000004</c:v>
                </c:pt>
                <c:pt idx="60">
                  <c:v>7720.2036129999997</c:v>
                </c:pt>
                <c:pt idx="61">
                  <c:v>7722.7612300000001</c:v>
                </c:pt>
                <c:pt idx="62">
                  <c:v>7716.373047</c:v>
                </c:pt>
                <c:pt idx="63">
                  <c:v>7217.3510740000002</c:v>
                </c:pt>
                <c:pt idx="64">
                  <c:v>7210.0747069999998</c:v>
                </c:pt>
                <c:pt idx="65">
                  <c:v>7207.6391599999997</c:v>
                </c:pt>
                <c:pt idx="66">
                  <c:v>7225.6782229999999</c:v>
                </c:pt>
                <c:pt idx="67">
                  <c:v>7205.8632809999999</c:v>
                </c:pt>
                <c:pt idx="68">
                  <c:v>7210.732422</c:v>
                </c:pt>
                <c:pt idx="69">
                  <c:v>7202.1557620000003</c:v>
                </c:pt>
                <c:pt idx="70">
                  <c:v>7195.5234380000002</c:v>
                </c:pt>
                <c:pt idx="71">
                  <c:v>7193.5625</c:v>
                </c:pt>
                <c:pt idx="72">
                  <c:v>6650.2641599999997</c:v>
                </c:pt>
                <c:pt idx="73">
                  <c:v>6648.7509769999997</c:v>
                </c:pt>
                <c:pt idx="74">
                  <c:v>6650.859375</c:v>
                </c:pt>
                <c:pt idx="75">
                  <c:v>6656.8754879999997</c:v>
                </c:pt>
                <c:pt idx="76">
                  <c:v>6651.263672</c:v>
                </c:pt>
                <c:pt idx="77">
                  <c:v>6649.3388670000004</c:v>
                </c:pt>
                <c:pt idx="78">
                  <c:v>6637.8500979999999</c:v>
                </c:pt>
                <c:pt idx="79">
                  <c:v>6634.4125979999999</c:v>
                </c:pt>
                <c:pt idx="80">
                  <c:v>6636.6982420000004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927112"/>
        <c:axId val="625926720"/>
      </c:scatterChart>
      <c:valAx>
        <c:axId val="625927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25926720"/>
        <c:crosses val="autoZero"/>
        <c:crossBetween val="midCat"/>
      </c:valAx>
      <c:valAx>
        <c:axId val="62592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25927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models'!$F$2:$F$82</c:f>
              <c:numCache>
                <c:formatCode>General</c:formatCode>
                <c:ptCount val="81"/>
                <c:pt idx="0">
                  <c:v>12968.942870999999</c:v>
                </c:pt>
                <c:pt idx="1">
                  <c:v>12965.086914</c:v>
                </c:pt>
                <c:pt idx="2">
                  <c:v>12971.690918</c:v>
                </c:pt>
                <c:pt idx="3">
                  <c:v>12989.5166015</c:v>
                </c:pt>
                <c:pt idx="4">
                  <c:v>12983.969238</c:v>
                </c:pt>
                <c:pt idx="5">
                  <c:v>12980.621582</c:v>
                </c:pt>
                <c:pt idx="6">
                  <c:v>11938.868652000001</c:v>
                </c:pt>
                <c:pt idx="7">
                  <c:v>11953.478515499999</c:v>
                </c:pt>
                <c:pt idx="8">
                  <c:v>11977.3442385</c:v>
                </c:pt>
                <c:pt idx="9">
                  <c:v>11987.7109375</c:v>
                </c:pt>
                <c:pt idx="10">
                  <c:v>11966.7851565</c:v>
                </c:pt>
                <c:pt idx="11">
                  <c:v>11961.694824</c:v>
                </c:pt>
                <c:pt idx="12">
                  <c:v>11985.470214999999</c:v>
                </c:pt>
                <c:pt idx="13">
                  <c:v>9836.3647464999995</c:v>
                </c:pt>
                <c:pt idx="14">
                  <c:v>9851.0209964999995</c:v>
                </c:pt>
                <c:pt idx="15">
                  <c:v>9839.8447264999995</c:v>
                </c:pt>
                <c:pt idx="16">
                  <c:v>9842.4702150000012</c:v>
                </c:pt>
                <c:pt idx="17">
                  <c:v>9850.240234500001</c:v>
                </c:pt>
                <c:pt idx="18">
                  <c:v>9839.4726565000001</c:v>
                </c:pt>
                <c:pt idx="19">
                  <c:v>9503.0634764999995</c:v>
                </c:pt>
                <c:pt idx="20">
                  <c:v>9525.1601565000001</c:v>
                </c:pt>
                <c:pt idx="21">
                  <c:v>9518.09375</c:v>
                </c:pt>
                <c:pt idx="22">
                  <c:v>9507.0844724999988</c:v>
                </c:pt>
                <c:pt idx="23">
                  <c:v>9509.419922000001</c:v>
                </c:pt>
                <c:pt idx="24">
                  <c:v>9518.03125</c:v>
                </c:pt>
                <c:pt idx="25">
                  <c:v>9507.3554684999999</c:v>
                </c:pt>
                <c:pt idx="26">
                  <c:v>17735.763672000001</c:v>
                </c:pt>
                <c:pt idx="27">
                  <c:v>17774.072265999999</c:v>
                </c:pt>
                <c:pt idx="28">
                  <c:v>17710.8046875</c:v>
                </c:pt>
                <c:pt idx="29">
                  <c:v>17706.8437505</c:v>
                </c:pt>
                <c:pt idx="30">
                  <c:v>17742.572265499999</c:v>
                </c:pt>
                <c:pt idx="31">
                  <c:v>16774.472656500002</c:v>
                </c:pt>
                <c:pt idx="32">
                  <c:v>16791.8583985</c:v>
                </c:pt>
                <c:pt idx="33">
                  <c:v>16813.5390625</c:v>
                </c:pt>
                <c:pt idx="34">
                  <c:v>16784.939453499999</c:v>
                </c:pt>
                <c:pt idx="35">
                  <c:v>16777.409179499999</c:v>
                </c:pt>
                <c:pt idx="36">
                  <c:v>16782.1083985</c:v>
                </c:pt>
                <c:pt idx="37">
                  <c:v>16777.090820500001</c:v>
                </c:pt>
                <c:pt idx="38">
                  <c:v>12357.818847999999</c:v>
                </c:pt>
                <c:pt idx="39">
                  <c:v>12346.357422000001</c:v>
                </c:pt>
                <c:pt idx="40">
                  <c:v>12368.390137</c:v>
                </c:pt>
                <c:pt idx="41">
                  <c:v>12386.027832</c:v>
                </c:pt>
                <c:pt idx="42">
                  <c:v>12329.507813</c:v>
                </c:pt>
                <c:pt idx="43">
                  <c:v>12330.3862305</c:v>
                </c:pt>
                <c:pt idx="44">
                  <c:v>12361.409180000001</c:v>
                </c:pt>
                <c:pt idx="45">
                  <c:v>12358.8598635</c:v>
                </c:pt>
                <c:pt idx="46">
                  <c:v>10188.266113000001</c:v>
                </c:pt>
                <c:pt idx="47">
                  <c:v>10247.5908205</c:v>
                </c:pt>
                <c:pt idx="48">
                  <c:v>10220.045409999999</c:v>
                </c:pt>
                <c:pt idx="49">
                  <c:v>10179.872558499999</c:v>
                </c:pt>
                <c:pt idx="50">
                  <c:v>10187.3442385</c:v>
                </c:pt>
                <c:pt idx="51">
                  <c:v>10192.2768555</c:v>
                </c:pt>
                <c:pt idx="52">
                  <c:v>10194.676758000001</c:v>
                </c:pt>
                <c:pt idx="53">
                  <c:v>10182.1987305</c:v>
                </c:pt>
                <c:pt idx="54">
                  <c:v>10181.504883</c:v>
                </c:pt>
                <c:pt idx="55">
                  <c:v>7781.7353514999995</c:v>
                </c:pt>
                <c:pt idx="56">
                  <c:v>7777.8090819999998</c:v>
                </c:pt>
                <c:pt idx="57">
                  <c:v>7798.2272950000006</c:v>
                </c:pt>
                <c:pt idx="58">
                  <c:v>7793.6042479999996</c:v>
                </c:pt>
                <c:pt idx="59">
                  <c:v>7794.8486329999996</c:v>
                </c:pt>
                <c:pt idx="60">
                  <c:v>7794.6943360000005</c:v>
                </c:pt>
                <c:pt idx="61">
                  <c:v>7807.5634764999995</c:v>
                </c:pt>
                <c:pt idx="62">
                  <c:v>7798.2048340000001</c:v>
                </c:pt>
                <c:pt idx="63">
                  <c:v>7265.3603514999995</c:v>
                </c:pt>
                <c:pt idx="64">
                  <c:v>7273.7407224999997</c:v>
                </c:pt>
                <c:pt idx="65">
                  <c:v>7271.1740719999998</c:v>
                </c:pt>
                <c:pt idx="66">
                  <c:v>7265.9353030000002</c:v>
                </c:pt>
                <c:pt idx="67">
                  <c:v>7261.1232909999999</c:v>
                </c:pt>
                <c:pt idx="68">
                  <c:v>7269.8337405000002</c:v>
                </c:pt>
                <c:pt idx="69">
                  <c:v>7264.3520509999998</c:v>
                </c:pt>
                <c:pt idx="70">
                  <c:v>7254.2094729999999</c:v>
                </c:pt>
                <c:pt idx="71">
                  <c:v>7253.1315919999997</c:v>
                </c:pt>
                <c:pt idx="72">
                  <c:v>6705.9841309999993</c:v>
                </c:pt>
                <c:pt idx="73">
                  <c:v>6715.2531739999995</c:v>
                </c:pt>
                <c:pt idx="74">
                  <c:v>6731.4731444999998</c:v>
                </c:pt>
                <c:pt idx="75">
                  <c:v>6701.8330074999994</c:v>
                </c:pt>
                <c:pt idx="76">
                  <c:v>6707.3276370000003</c:v>
                </c:pt>
                <c:pt idx="77">
                  <c:v>6706.7814940000007</c:v>
                </c:pt>
                <c:pt idx="78">
                  <c:v>6732.5766604999999</c:v>
                </c:pt>
                <c:pt idx="79">
                  <c:v>6723.8737794999997</c:v>
                </c:pt>
                <c:pt idx="80">
                  <c:v>6717.2038575000006</c:v>
                </c:pt>
              </c:numCache>
            </c:numRef>
          </c:xVal>
          <c:yVal>
            <c:numRef>
              <c:f>' 10 models'!$E$2:$E$82</c:f>
              <c:numCache>
                <c:formatCode>General</c:formatCode>
                <c:ptCount val="81"/>
                <c:pt idx="0">
                  <c:v>103.24706999999944</c:v>
                </c:pt>
                <c:pt idx="1">
                  <c:v>101.45117199999913</c:v>
                </c:pt>
                <c:pt idx="2">
                  <c:v>94.499024000000645</c:v>
                </c:pt>
                <c:pt idx="3">
                  <c:v>132.578125</c:v>
                </c:pt>
                <c:pt idx="4">
                  <c:v>101.21191399999952</c:v>
                </c:pt>
                <c:pt idx="5">
                  <c:v>90.932617999998911</c:v>
                </c:pt>
                <c:pt idx="6">
                  <c:v>113.78808599999866</c:v>
                </c:pt>
                <c:pt idx="7">
                  <c:v>30.94531299999835</c:v>
                </c:pt>
                <c:pt idx="8">
                  <c:v>146.86230499999874</c:v>
                </c:pt>
                <c:pt idx="9">
                  <c:v>164.78906300000017</c:v>
                </c:pt>
                <c:pt idx="10">
                  <c:v>174.49804700000095</c:v>
                </c:pt>
                <c:pt idx="11">
                  <c:v>155.10839800000031</c:v>
                </c:pt>
                <c:pt idx="12">
                  <c:v>190.89941399999952</c:v>
                </c:pt>
                <c:pt idx="13">
                  <c:v>106.79003899999952</c:v>
                </c:pt>
                <c:pt idx="14">
                  <c:v>134.84863299999961</c:v>
                </c:pt>
                <c:pt idx="15">
                  <c:v>114.71484299999975</c:v>
                </c:pt>
                <c:pt idx="16">
                  <c:v>109.31543000000056</c:v>
                </c:pt>
                <c:pt idx="17">
                  <c:v>125.59960899999896</c:v>
                </c:pt>
                <c:pt idx="18">
                  <c:v>104.02929700000095</c:v>
                </c:pt>
                <c:pt idx="19">
                  <c:v>112.55468699999983</c:v>
                </c:pt>
                <c:pt idx="20">
                  <c:v>137.39843699999983</c:v>
                </c:pt>
                <c:pt idx="21">
                  <c:v>138.72656199999983</c:v>
                </c:pt>
                <c:pt idx="22">
                  <c:v>119.48535100000117</c:v>
                </c:pt>
                <c:pt idx="23">
                  <c:v>111.7753900000007</c:v>
                </c:pt>
                <c:pt idx="24">
                  <c:v>127.86523400000078</c:v>
                </c:pt>
                <c:pt idx="25">
                  <c:v>106.81054700000095</c:v>
                </c:pt>
                <c:pt idx="26">
                  <c:v>102.83203199999843</c:v>
                </c:pt>
                <c:pt idx="27">
                  <c:v>146.40625</c:v>
                </c:pt>
                <c:pt idx="28">
                  <c:v>116.328125</c:v>
                </c:pt>
                <c:pt idx="29">
                  <c:v>87.421875</c:v>
                </c:pt>
                <c:pt idx="30">
                  <c:v>158.21093699999983</c:v>
                </c:pt>
                <c:pt idx="31">
                  <c:v>99.613281000001734</c:v>
                </c:pt>
                <c:pt idx="32">
                  <c:v>138.75195299999905</c:v>
                </c:pt>
                <c:pt idx="33">
                  <c:v>191.82031299999653</c:v>
                </c:pt>
                <c:pt idx="34">
                  <c:v>95.113280999998096</c:v>
                </c:pt>
                <c:pt idx="35">
                  <c:v>104.31835900000078</c:v>
                </c:pt>
                <c:pt idx="36">
                  <c:v>105.05664099999922</c:v>
                </c:pt>
                <c:pt idx="37">
                  <c:v>120.90429699999731</c:v>
                </c:pt>
                <c:pt idx="38">
                  <c:v>96.756835999998657</c:v>
                </c:pt>
                <c:pt idx="39">
                  <c:v>96.58593799999835</c:v>
                </c:pt>
                <c:pt idx="40">
                  <c:v>120.60058600000048</c:v>
                </c:pt>
                <c:pt idx="41">
                  <c:v>114.95605400000022</c:v>
                </c:pt>
                <c:pt idx="42">
                  <c:v>25.09375</c:v>
                </c:pt>
                <c:pt idx="43">
                  <c:v>62.018554999998742</c:v>
                </c:pt>
                <c:pt idx="44">
                  <c:v>88.71875</c:v>
                </c:pt>
                <c:pt idx="45">
                  <c:v>113.30761699999857</c:v>
                </c:pt>
                <c:pt idx="46">
                  <c:v>95.385742000000391</c:v>
                </c:pt>
                <c:pt idx="47">
                  <c:v>169.22656300000017</c:v>
                </c:pt>
                <c:pt idx="48">
                  <c:v>83.729492000000391</c:v>
                </c:pt>
                <c:pt idx="49">
                  <c:v>58.754882999999609</c:v>
                </c:pt>
                <c:pt idx="50">
                  <c:v>80.561523000000307</c:v>
                </c:pt>
                <c:pt idx="51">
                  <c:v>45.622070999999778</c:v>
                </c:pt>
                <c:pt idx="52">
                  <c:v>119.0253900000007</c:v>
                </c:pt>
                <c:pt idx="53">
                  <c:v>75.971679000000222</c:v>
                </c:pt>
                <c:pt idx="54">
                  <c:v>80.585938000000169</c:v>
                </c:pt>
                <c:pt idx="55">
                  <c:v>135.12011699999948</c:v>
                </c:pt>
                <c:pt idx="56">
                  <c:v>131.35058599999957</c:v>
                </c:pt>
                <c:pt idx="57">
                  <c:v>164.06103600000006</c:v>
                </c:pt>
                <c:pt idx="58">
                  <c:v>128.38915999999972</c:v>
                </c:pt>
                <c:pt idx="59">
                  <c:v>142.74218799999926</c:v>
                </c:pt>
                <c:pt idx="60">
                  <c:v>148.98144600000069</c:v>
                </c:pt>
                <c:pt idx="61">
                  <c:v>169.60449299999982</c:v>
                </c:pt>
                <c:pt idx="62">
                  <c:v>163.66357400000015</c:v>
                </c:pt>
                <c:pt idx="63">
                  <c:v>96.018554999999651</c:v>
                </c:pt>
                <c:pt idx="64">
                  <c:v>127.33203099999992</c:v>
                </c:pt>
                <c:pt idx="65">
                  <c:v>127.06982400000015</c:v>
                </c:pt>
                <c:pt idx="66">
                  <c:v>80.51415999999972</c:v>
                </c:pt>
                <c:pt idx="67">
                  <c:v>110.52001999999993</c:v>
                </c:pt>
                <c:pt idx="68">
                  <c:v>118.20263700000032</c:v>
                </c:pt>
                <c:pt idx="69">
                  <c:v>124.39257799999996</c:v>
                </c:pt>
                <c:pt idx="70">
                  <c:v>117.37206999999944</c:v>
                </c:pt>
                <c:pt idx="71">
                  <c:v>119.13818400000036</c:v>
                </c:pt>
                <c:pt idx="72">
                  <c:v>111.43994199999997</c:v>
                </c:pt>
                <c:pt idx="73">
                  <c:v>133.0043940000005</c:v>
                </c:pt>
                <c:pt idx="74">
                  <c:v>161.22753900000043</c:v>
                </c:pt>
                <c:pt idx="75">
                  <c:v>89.915039000000434</c:v>
                </c:pt>
                <c:pt idx="76">
                  <c:v>112.12792999999965</c:v>
                </c:pt>
                <c:pt idx="77">
                  <c:v>114.8852539999998</c:v>
                </c:pt>
                <c:pt idx="78">
                  <c:v>189.453125</c:v>
                </c:pt>
                <c:pt idx="79">
                  <c:v>178.92236299999968</c:v>
                </c:pt>
                <c:pt idx="80">
                  <c:v>161.0112309999995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models'!$F$2:$F$82</c:f>
              <c:numCache>
                <c:formatCode>General</c:formatCode>
                <c:ptCount val="81"/>
                <c:pt idx="0">
                  <c:v>12968.942870999999</c:v>
                </c:pt>
                <c:pt idx="1">
                  <c:v>12965.086914</c:v>
                </c:pt>
                <c:pt idx="2">
                  <c:v>12971.690918</c:v>
                </c:pt>
                <c:pt idx="3">
                  <c:v>12989.5166015</c:v>
                </c:pt>
                <c:pt idx="4">
                  <c:v>12983.969238</c:v>
                </c:pt>
                <c:pt idx="5">
                  <c:v>12980.621582</c:v>
                </c:pt>
                <c:pt idx="6">
                  <c:v>11938.868652000001</c:v>
                </c:pt>
                <c:pt idx="7">
                  <c:v>11953.478515499999</c:v>
                </c:pt>
                <c:pt idx="8">
                  <c:v>11977.3442385</c:v>
                </c:pt>
                <c:pt idx="9">
                  <c:v>11987.7109375</c:v>
                </c:pt>
                <c:pt idx="10">
                  <c:v>11966.7851565</c:v>
                </c:pt>
                <c:pt idx="11">
                  <c:v>11961.694824</c:v>
                </c:pt>
                <c:pt idx="12">
                  <c:v>11985.470214999999</c:v>
                </c:pt>
                <c:pt idx="13">
                  <c:v>9836.3647464999995</c:v>
                </c:pt>
                <c:pt idx="14">
                  <c:v>9851.0209964999995</c:v>
                </c:pt>
                <c:pt idx="15">
                  <c:v>9839.8447264999995</c:v>
                </c:pt>
                <c:pt idx="16">
                  <c:v>9842.4702150000012</c:v>
                </c:pt>
                <c:pt idx="17">
                  <c:v>9850.240234500001</c:v>
                </c:pt>
                <c:pt idx="18">
                  <c:v>9839.4726565000001</c:v>
                </c:pt>
                <c:pt idx="19">
                  <c:v>9503.0634764999995</c:v>
                </c:pt>
                <c:pt idx="20">
                  <c:v>9525.1601565000001</c:v>
                </c:pt>
                <c:pt idx="21">
                  <c:v>9518.09375</c:v>
                </c:pt>
                <c:pt idx="22">
                  <c:v>9507.0844724999988</c:v>
                </c:pt>
                <c:pt idx="23">
                  <c:v>9509.419922000001</c:v>
                </c:pt>
                <c:pt idx="24">
                  <c:v>9518.03125</c:v>
                </c:pt>
                <c:pt idx="25">
                  <c:v>9507.3554684999999</c:v>
                </c:pt>
                <c:pt idx="26">
                  <c:v>17735.763672000001</c:v>
                </c:pt>
                <c:pt idx="27">
                  <c:v>17774.072265999999</c:v>
                </c:pt>
                <c:pt idx="28">
                  <c:v>17710.8046875</c:v>
                </c:pt>
                <c:pt idx="29">
                  <c:v>17706.8437505</c:v>
                </c:pt>
                <c:pt idx="30">
                  <c:v>17742.572265499999</c:v>
                </c:pt>
                <c:pt idx="31">
                  <c:v>16774.472656500002</c:v>
                </c:pt>
                <c:pt idx="32">
                  <c:v>16791.8583985</c:v>
                </c:pt>
                <c:pt idx="33">
                  <c:v>16813.5390625</c:v>
                </c:pt>
                <c:pt idx="34">
                  <c:v>16784.939453499999</c:v>
                </c:pt>
                <c:pt idx="35">
                  <c:v>16777.409179499999</c:v>
                </c:pt>
                <c:pt idx="36">
                  <c:v>16782.1083985</c:v>
                </c:pt>
                <c:pt idx="37">
                  <c:v>16777.090820500001</c:v>
                </c:pt>
                <c:pt idx="38">
                  <c:v>12357.818847999999</c:v>
                </c:pt>
                <c:pt idx="39">
                  <c:v>12346.357422000001</c:v>
                </c:pt>
                <c:pt idx="40">
                  <c:v>12368.390137</c:v>
                </c:pt>
                <c:pt idx="41">
                  <c:v>12386.027832</c:v>
                </c:pt>
                <c:pt idx="42">
                  <c:v>12329.507813</c:v>
                </c:pt>
                <c:pt idx="43">
                  <c:v>12330.3862305</c:v>
                </c:pt>
                <c:pt idx="44">
                  <c:v>12361.409180000001</c:v>
                </c:pt>
                <c:pt idx="45">
                  <c:v>12358.8598635</c:v>
                </c:pt>
                <c:pt idx="46">
                  <c:v>10188.266113000001</c:v>
                </c:pt>
                <c:pt idx="47">
                  <c:v>10247.5908205</c:v>
                </c:pt>
                <c:pt idx="48">
                  <c:v>10220.045409999999</c:v>
                </c:pt>
                <c:pt idx="49">
                  <c:v>10179.872558499999</c:v>
                </c:pt>
                <c:pt idx="50">
                  <c:v>10187.3442385</c:v>
                </c:pt>
                <c:pt idx="51">
                  <c:v>10192.2768555</c:v>
                </c:pt>
                <c:pt idx="52">
                  <c:v>10194.676758000001</c:v>
                </c:pt>
                <c:pt idx="53">
                  <c:v>10182.1987305</c:v>
                </c:pt>
                <c:pt idx="54">
                  <c:v>10181.504883</c:v>
                </c:pt>
                <c:pt idx="55">
                  <c:v>7781.7353514999995</c:v>
                </c:pt>
                <c:pt idx="56">
                  <c:v>7777.8090819999998</c:v>
                </c:pt>
                <c:pt idx="57">
                  <c:v>7798.2272950000006</c:v>
                </c:pt>
                <c:pt idx="58">
                  <c:v>7793.6042479999996</c:v>
                </c:pt>
                <c:pt idx="59">
                  <c:v>7794.8486329999996</c:v>
                </c:pt>
                <c:pt idx="60">
                  <c:v>7794.6943360000005</c:v>
                </c:pt>
                <c:pt idx="61">
                  <c:v>7807.5634764999995</c:v>
                </c:pt>
                <c:pt idx="62">
                  <c:v>7798.2048340000001</c:v>
                </c:pt>
                <c:pt idx="63">
                  <c:v>7265.3603514999995</c:v>
                </c:pt>
                <c:pt idx="64">
                  <c:v>7273.7407224999997</c:v>
                </c:pt>
                <c:pt idx="65">
                  <c:v>7271.1740719999998</c:v>
                </c:pt>
                <c:pt idx="66">
                  <c:v>7265.9353030000002</c:v>
                </c:pt>
                <c:pt idx="67">
                  <c:v>7261.1232909999999</c:v>
                </c:pt>
                <c:pt idx="68">
                  <c:v>7269.8337405000002</c:v>
                </c:pt>
                <c:pt idx="69">
                  <c:v>7264.3520509999998</c:v>
                </c:pt>
                <c:pt idx="70">
                  <c:v>7254.2094729999999</c:v>
                </c:pt>
                <c:pt idx="71">
                  <c:v>7253.1315919999997</c:v>
                </c:pt>
                <c:pt idx="72">
                  <c:v>6705.9841309999993</c:v>
                </c:pt>
                <c:pt idx="73">
                  <c:v>6715.2531739999995</c:v>
                </c:pt>
                <c:pt idx="74">
                  <c:v>6731.4731444999998</c:v>
                </c:pt>
                <c:pt idx="75">
                  <c:v>6701.8330074999994</c:v>
                </c:pt>
                <c:pt idx="76">
                  <c:v>6707.3276370000003</c:v>
                </c:pt>
                <c:pt idx="77">
                  <c:v>6706.7814940000007</c:v>
                </c:pt>
                <c:pt idx="78">
                  <c:v>6732.5766604999999</c:v>
                </c:pt>
                <c:pt idx="79">
                  <c:v>6723.8737794999997</c:v>
                </c:pt>
                <c:pt idx="80">
                  <c:v>6717.2038575000006</c:v>
                </c:pt>
              </c:numCache>
            </c:numRef>
          </c:xVal>
          <c:yVal>
            <c:numRef>
              <c:f>' 10 models'!$G$2:$G$82</c:f>
              <c:numCache>
                <c:formatCode>General</c:formatCode>
                <c:ptCount val="81"/>
                <c:pt idx="0">
                  <c:v>52.313164235490575</c:v>
                </c:pt>
                <c:pt idx="1">
                  <c:v>52.313164235490575</c:v>
                </c:pt>
                <c:pt idx="2">
                  <c:v>52.313164235490575</c:v>
                </c:pt>
                <c:pt idx="3">
                  <c:v>52.313164235490575</c:v>
                </c:pt>
                <c:pt idx="4">
                  <c:v>52.313164235490575</c:v>
                </c:pt>
                <c:pt idx="5">
                  <c:v>52.313164235490575</c:v>
                </c:pt>
                <c:pt idx="6">
                  <c:v>52.313164235490575</c:v>
                </c:pt>
                <c:pt idx="7">
                  <c:v>52.313164235490575</c:v>
                </c:pt>
                <c:pt idx="8">
                  <c:v>52.313164235490575</c:v>
                </c:pt>
                <c:pt idx="9">
                  <c:v>52.313164235490575</c:v>
                </c:pt>
                <c:pt idx="10">
                  <c:v>52.313164235490575</c:v>
                </c:pt>
                <c:pt idx="11">
                  <c:v>52.313164235490575</c:v>
                </c:pt>
                <c:pt idx="12">
                  <c:v>52.313164235490575</c:v>
                </c:pt>
                <c:pt idx="13">
                  <c:v>52.313164235490575</c:v>
                </c:pt>
                <c:pt idx="14">
                  <c:v>52.313164235490575</c:v>
                </c:pt>
                <c:pt idx="15">
                  <c:v>52.313164235490575</c:v>
                </c:pt>
                <c:pt idx="16">
                  <c:v>52.313164235490575</c:v>
                </c:pt>
                <c:pt idx="17">
                  <c:v>52.313164235490575</c:v>
                </c:pt>
                <c:pt idx="18">
                  <c:v>52.313164235490575</c:v>
                </c:pt>
                <c:pt idx="19">
                  <c:v>52.313164235490575</c:v>
                </c:pt>
                <c:pt idx="20">
                  <c:v>52.313164235490575</c:v>
                </c:pt>
                <c:pt idx="21">
                  <c:v>52.313164235490575</c:v>
                </c:pt>
                <c:pt idx="22">
                  <c:v>52.313164235490575</c:v>
                </c:pt>
                <c:pt idx="23">
                  <c:v>52.313164235490575</c:v>
                </c:pt>
                <c:pt idx="24">
                  <c:v>52.313164235490575</c:v>
                </c:pt>
                <c:pt idx="25">
                  <c:v>52.313164235490575</c:v>
                </c:pt>
                <c:pt idx="26">
                  <c:v>52.313164235490575</c:v>
                </c:pt>
                <c:pt idx="27">
                  <c:v>52.313164235490575</c:v>
                </c:pt>
                <c:pt idx="28">
                  <c:v>52.313164235490575</c:v>
                </c:pt>
                <c:pt idx="29">
                  <c:v>52.313164235490575</c:v>
                </c:pt>
                <c:pt idx="30">
                  <c:v>52.313164235490575</c:v>
                </c:pt>
                <c:pt idx="31">
                  <c:v>52.313164235490575</c:v>
                </c:pt>
                <c:pt idx="32">
                  <c:v>52.313164235490575</c:v>
                </c:pt>
                <c:pt idx="33">
                  <c:v>52.313164235490575</c:v>
                </c:pt>
                <c:pt idx="34">
                  <c:v>52.313164235490575</c:v>
                </c:pt>
                <c:pt idx="35">
                  <c:v>52.313164235490575</c:v>
                </c:pt>
                <c:pt idx="36">
                  <c:v>52.313164235490575</c:v>
                </c:pt>
                <c:pt idx="37">
                  <c:v>52.313164235490575</c:v>
                </c:pt>
                <c:pt idx="38">
                  <c:v>52.313164235490575</c:v>
                </c:pt>
                <c:pt idx="39">
                  <c:v>52.313164235490575</c:v>
                </c:pt>
                <c:pt idx="40">
                  <c:v>52.313164235490575</c:v>
                </c:pt>
                <c:pt idx="41">
                  <c:v>52.313164235490575</c:v>
                </c:pt>
                <c:pt idx="42">
                  <c:v>52.313164235490575</c:v>
                </c:pt>
                <c:pt idx="43">
                  <c:v>52.313164235490575</c:v>
                </c:pt>
                <c:pt idx="44">
                  <c:v>52.313164235490575</c:v>
                </c:pt>
                <c:pt idx="45">
                  <c:v>52.313164235490575</c:v>
                </c:pt>
                <c:pt idx="46">
                  <c:v>52.313164235490575</c:v>
                </c:pt>
                <c:pt idx="47">
                  <c:v>52.313164235490575</c:v>
                </c:pt>
                <c:pt idx="48">
                  <c:v>52.313164235490575</c:v>
                </c:pt>
                <c:pt idx="49">
                  <c:v>52.313164235490575</c:v>
                </c:pt>
                <c:pt idx="50">
                  <c:v>52.313164235490575</c:v>
                </c:pt>
                <c:pt idx="51">
                  <c:v>52.313164235490575</c:v>
                </c:pt>
                <c:pt idx="52">
                  <c:v>52.313164235490575</c:v>
                </c:pt>
                <c:pt idx="53">
                  <c:v>52.313164235490575</c:v>
                </c:pt>
                <c:pt idx="54">
                  <c:v>52.313164235490575</c:v>
                </c:pt>
                <c:pt idx="55">
                  <c:v>52.313164235490575</c:v>
                </c:pt>
                <c:pt idx="56">
                  <c:v>52.313164235490575</c:v>
                </c:pt>
                <c:pt idx="57">
                  <c:v>52.313164235490575</c:v>
                </c:pt>
                <c:pt idx="58">
                  <c:v>52.313164235490575</c:v>
                </c:pt>
                <c:pt idx="59">
                  <c:v>52.313164235490575</c:v>
                </c:pt>
                <c:pt idx="60">
                  <c:v>52.313164235490575</c:v>
                </c:pt>
                <c:pt idx="61">
                  <c:v>52.313164235490575</c:v>
                </c:pt>
                <c:pt idx="62">
                  <c:v>52.313164235490575</c:v>
                </c:pt>
                <c:pt idx="63">
                  <c:v>52.313164235490575</c:v>
                </c:pt>
                <c:pt idx="64">
                  <c:v>52.313164235490575</c:v>
                </c:pt>
                <c:pt idx="65">
                  <c:v>52.313164235490575</c:v>
                </c:pt>
                <c:pt idx="66">
                  <c:v>52.313164235490575</c:v>
                </c:pt>
                <c:pt idx="67">
                  <c:v>52.313164235490575</c:v>
                </c:pt>
                <c:pt idx="68">
                  <c:v>52.313164235490575</c:v>
                </c:pt>
                <c:pt idx="69">
                  <c:v>52.313164235490575</c:v>
                </c:pt>
                <c:pt idx="70">
                  <c:v>52.313164235490575</c:v>
                </c:pt>
                <c:pt idx="71">
                  <c:v>52.313164235490575</c:v>
                </c:pt>
                <c:pt idx="72">
                  <c:v>52.313164235490575</c:v>
                </c:pt>
                <c:pt idx="73">
                  <c:v>52.313164235490575</c:v>
                </c:pt>
                <c:pt idx="74">
                  <c:v>52.313164235490575</c:v>
                </c:pt>
                <c:pt idx="75">
                  <c:v>52.313164235490575</c:v>
                </c:pt>
                <c:pt idx="76">
                  <c:v>52.313164235490575</c:v>
                </c:pt>
                <c:pt idx="77">
                  <c:v>52.313164235490575</c:v>
                </c:pt>
                <c:pt idx="78">
                  <c:v>52.313164235490575</c:v>
                </c:pt>
                <c:pt idx="79">
                  <c:v>52.313164235490575</c:v>
                </c:pt>
                <c:pt idx="80">
                  <c:v>52.313164235490575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models'!$F$2:$F$82</c:f>
              <c:numCache>
                <c:formatCode>General</c:formatCode>
                <c:ptCount val="81"/>
                <c:pt idx="0">
                  <c:v>12968.942870999999</c:v>
                </c:pt>
                <c:pt idx="1">
                  <c:v>12965.086914</c:v>
                </c:pt>
                <c:pt idx="2">
                  <c:v>12971.690918</c:v>
                </c:pt>
                <c:pt idx="3">
                  <c:v>12989.5166015</c:v>
                </c:pt>
                <c:pt idx="4">
                  <c:v>12983.969238</c:v>
                </c:pt>
                <c:pt idx="5">
                  <c:v>12980.621582</c:v>
                </c:pt>
                <c:pt idx="6">
                  <c:v>11938.868652000001</c:v>
                </c:pt>
                <c:pt idx="7">
                  <c:v>11953.478515499999</c:v>
                </c:pt>
                <c:pt idx="8">
                  <c:v>11977.3442385</c:v>
                </c:pt>
                <c:pt idx="9">
                  <c:v>11987.7109375</c:v>
                </c:pt>
                <c:pt idx="10">
                  <c:v>11966.7851565</c:v>
                </c:pt>
                <c:pt idx="11">
                  <c:v>11961.694824</c:v>
                </c:pt>
                <c:pt idx="12">
                  <c:v>11985.470214999999</c:v>
                </c:pt>
                <c:pt idx="13">
                  <c:v>9836.3647464999995</c:v>
                </c:pt>
                <c:pt idx="14">
                  <c:v>9851.0209964999995</c:v>
                </c:pt>
                <c:pt idx="15">
                  <c:v>9839.8447264999995</c:v>
                </c:pt>
                <c:pt idx="16">
                  <c:v>9842.4702150000012</c:v>
                </c:pt>
                <c:pt idx="17">
                  <c:v>9850.240234500001</c:v>
                </c:pt>
                <c:pt idx="18">
                  <c:v>9839.4726565000001</c:v>
                </c:pt>
                <c:pt idx="19">
                  <c:v>9503.0634764999995</c:v>
                </c:pt>
                <c:pt idx="20">
                  <c:v>9525.1601565000001</c:v>
                </c:pt>
                <c:pt idx="21">
                  <c:v>9518.09375</c:v>
                </c:pt>
                <c:pt idx="22">
                  <c:v>9507.0844724999988</c:v>
                </c:pt>
                <c:pt idx="23">
                  <c:v>9509.419922000001</c:v>
                </c:pt>
                <c:pt idx="24">
                  <c:v>9518.03125</c:v>
                </c:pt>
                <c:pt idx="25">
                  <c:v>9507.3554684999999</c:v>
                </c:pt>
                <c:pt idx="26">
                  <c:v>17735.763672000001</c:v>
                </c:pt>
                <c:pt idx="27">
                  <c:v>17774.072265999999</c:v>
                </c:pt>
                <c:pt idx="28">
                  <c:v>17710.8046875</c:v>
                </c:pt>
                <c:pt idx="29">
                  <c:v>17706.8437505</c:v>
                </c:pt>
                <c:pt idx="30">
                  <c:v>17742.572265499999</c:v>
                </c:pt>
                <c:pt idx="31">
                  <c:v>16774.472656500002</c:v>
                </c:pt>
                <c:pt idx="32">
                  <c:v>16791.8583985</c:v>
                </c:pt>
                <c:pt idx="33">
                  <c:v>16813.5390625</c:v>
                </c:pt>
                <c:pt idx="34">
                  <c:v>16784.939453499999</c:v>
                </c:pt>
                <c:pt idx="35">
                  <c:v>16777.409179499999</c:v>
                </c:pt>
                <c:pt idx="36">
                  <c:v>16782.1083985</c:v>
                </c:pt>
                <c:pt idx="37">
                  <c:v>16777.090820500001</c:v>
                </c:pt>
                <c:pt idx="38">
                  <c:v>12357.818847999999</c:v>
                </c:pt>
                <c:pt idx="39">
                  <c:v>12346.357422000001</c:v>
                </c:pt>
                <c:pt idx="40">
                  <c:v>12368.390137</c:v>
                </c:pt>
                <c:pt idx="41">
                  <c:v>12386.027832</c:v>
                </c:pt>
                <c:pt idx="42">
                  <c:v>12329.507813</c:v>
                </c:pt>
                <c:pt idx="43">
                  <c:v>12330.3862305</c:v>
                </c:pt>
                <c:pt idx="44">
                  <c:v>12361.409180000001</c:v>
                </c:pt>
                <c:pt idx="45">
                  <c:v>12358.8598635</c:v>
                </c:pt>
                <c:pt idx="46">
                  <c:v>10188.266113000001</c:v>
                </c:pt>
                <c:pt idx="47">
                  <c:v>10247.5908205</c:v>
                </c:pt>
                <c:pt idx="48">
                  <c:v>10220.045409999999</c:v>
                </c:pt>
                <c:pt idx="49">
                  <c:v>10179.872558499999</c:v>
                </c:pt>
                <c:pt idx="50">
                  <c:v>10187.3442385</c:v>
                </c:pt>
                <c:pt idx="51">
                  <c:v>10192.2768555</c:v>
                </c:pt>
                <c:pt idx="52">
                  <c:v>10194.676758000001</c:v>
                </c:pt>
                <c:pt idx="53">
                  <c:v>10182.1987305</c:v>
                </c:pt>
                <c:pt idx="54">
                  <c:v>10181.504883</c:v>
                </c:pt>
                <c:pt idx="55">
                  <c:v>7781.7353514999995</c:v>
                </c:pt>
                <c:pt idx="56">
                  <c:v>7777.8090819999998</c:v>
                </c:pt>
                <c:pt idx="57">
                  <c:v>7798.2272950000006</c:v>
                </c:pt>
                <c:pt idx="58">
                  <c:v>7793.6042479999996</c:v>
                </c:pt>
                <c:pt idx="59">
                  <c:v>7794.8486329999996</c:v>
                </c:pt>
                <c:pt idx="60">
                  <c:v>7794.6943360000005</c:v>
                </c:pt>
                <c:pt idx="61">
                  <c:v>7807.5634764999995</c:v>
                </c:pt>
                <c:pt idx="62">
                  <c:v>7798.2048340000001</c:v>
                </c:pt>
                <c:pt idx="63">
                  <c:v>7265.3603514999995</c:v>
                </c:pt>
                <c:pt idx="64">
                  <c:v>7273.7407224999997</c:v>
                </c:pt>
                <c:pt idx="65">
                  <c:v>7271.1740719999998</c:v>
                </c:pt>
                <c:pt idx="66">
                  <c:v>7265.9353030000002</c:v>
                </c:pt>
                <c:pt idx="67">
                  <c:v>7261.1232909999999</c:v>
                </c:pt>
                <c:pt idx="68">
                  <c:v>7269.8337405000002</c:v>
                </c:pt>
                <c:pt idx="69">
                  <c:v>7264.3520509999998</c:v>
                </c:pt>
                <c:pt idx="70">
                  <c:v>7254.2094729999999</c:v>
                </c:pt>
                <c:pt idx="71">
                  <c:v>7253.1315919999997</c:v>
                </c:pt>
                <c:pt idx="72">
                  <c:v>6705.9841309999993</c:v>
                </c:pt>
                <c:pt idx="73">
                  <c:v>6715.2531739999995</c:v>
                </c:pt>
                <c:pt idx="74">
                  <c:v>6731.4731444999998</c:v>
                </c:pt>
                <c:pt idx="75">
                  <c:v>6701.8330074999994</c:v>
                </c:pt>
                <c:pt idx="76">
                  <c:v>6707.3276370000003</c:v>
                </c:pt>
                <c:pt idx="77">
                  <c:v>6706.7814940000007</c:v>
                </c:pt>
                <c:pt idx="78">
                  <c:v>6732.5766604999999</c:v>
                </c:pt>
                <c:pt idx="79">
                  <c:v>6723.8737794999997</c:v>
                </c:pt>
                <c:pt idx="80">
                  <c:v>6717.2038575000006</c:v>
                </c:pt>
              </c:numCache>
            </c:numRef>
          </c:xVal>
          <c:yVal>
            <c:numRef>
              <c:f>' 10 models'!$H$2:$H$82</c:f>
              <c:numCache>
                <c:formatCode>General</c:formatCode>
                <c:ptCount val="81"/>
                <c:pt idx="0">
                  <c:v>184.74517638179285</c:v>
                </c:pt>
                <c:pt idx="1">
                  <c:v>184.74517638179285</c:v>
                </c:pt>
                <c:pt idx="2">
                  <c:v>184.74517638179285</c:v>
                </c:pt>
                <c:pt idx="3">
                  <c:v>184.74517638179285</c:v>
                </c:pt>
                <c:pt idx="4">
                  <c:v>184.74517638179285</c:v>
                </c:pt>
                <c:pt idx="5">
                  <c:v>184.74517638179285</c:v>
                </c:pt>
                <c:pt idx="6">
                  <c:v>184.74517638179285</c:v>
                </c:pt>
                <c:pt idx="7">
                  <c:v>184.74517638179285</c:v>
                </c:pt>
                <c:pt idx="8">
                  <c:v>184.74517638179285</c:v>
                </c:pt>
                <c:pt idx="9">
                  <c:v>184.74517638179285</c:v>
                </c:pt>
                <c:pt idx="10">
                  <c:v>184.74517638179285</c:v>
                </c:pt>
                <c:pt idx="11">
                  <c:v>184.74517638179285</c:v>
                </c:pt>
                <c:pt idx="12">
                  <c:v>184.74517638179285</c:v>
                </c:pt>
                <c:pt idx="13">
                  <c:v>184.74517638179285</c:v>
                </c:pt>
                <c:pt idx="14">
                  <c:v>184.74517638179285</c:v>
                </c:pt>
                <c:pt idx="15">
                  <c:v>184.74517638179285</c:v>
                </c:pt>
                <c:pt idx="16">
                  <c:v>184.74517638179285</c:v>
                </c:pt>
                <c:pt idx="17">
                  <c:v>184.74517638179285</c:v>
                </c:pt>
                <c:pt idx="18">
                  <c:v>184.74517638179285</c:v>
                </c:pt>
                <c:pt idx="19">
                  <c:v>184.74517638179285</c:v>
                </c:pt>
                <c:pt idx="20">
                  <c:v>184.74517638179285</c:v>
                </c:pt>
                <c:pt idx="21">
                  <c:v>184.74517638179285</c:v>
                </c:pt>
                <c:pt idx="22">
                  <c:v>184.74517638179285</c:v>
                </c:pt>
                <c:pt idx="23">
                  <c:v>184.74517638179285</c:v>
                </c:pt>
                <c:pt idx="24">
                  <c:v>184.74517638179285</c:v>
                </c:pt>
                <c:pt idx="25">
                  <c:v>184.74517638179285</c:v>
                </c:pt>
                <c:pt idx="26">
                  <c:v>184.74517638179285</c:v>
                </c:pt>
                <c:pt idx="27">
                  <c:v>184.74517638179285</c:v>
                </c:pt>
                <c:pt idx="28">
                  <c:v>184.74517638179285</c:v>
                </c:pt>
                <c:pt idx="29">
                  <c:v>184.74517638179285</c:v>
                </c:pt>
                <c:pt idx="30">
                  <c:v>184.74517638179285</c:v>
                </c:pt>
                <c:pt idx="31">
                  <c:v>184.74517638179285</c:v>
                </c:pt>
                <c:pt idx="32">
                  <c:v>184.74517638179285</c:v>
                </c:pt>
                <c:pt idx="33">
                  <c:v>184.74517638179285</c:v>
                </c:pt>
                <c:pt idx="34">
                  <c:v>184.74517638179285</c:v>
                </c:pt>
                <c:pt idx="35">
                  <c:v>184.74517638179285</c:v>
                </c:pt>
                <c:pt idx="36">
                  <c:v>184.74517638179285</c:v>
                </c:pt>
                <c:pt idx="37">
                  <c:v>184.74517638179285</c:v>
                </c:pt>
                <c:pt idx="38">
                  <c:v>184.74517638179285</c:v>
                </c:pt>
                <c:pt idx="39">
                  <c:v>184.74517638179285</c:v>
                </c:pt>
                <c:pt idx="40">
                  <c:v>184.74517638179285</c:v>
                </c:pt>
                <c:pt idx="41">
                  <c:v>184.74517638179285</c:v>
                </c:pt>
                <c:pt idx="42">
                  <c:v>184.74517638179285</c:v>
                </c:pt>
                <c:pt idx="43">
                  <c:v>184.74517638179285</c:v>
                </c:pt>
                <c:pt idx="44">
                  <c:v>184.74517638179285</c:v>
                </c:pt>
                <c:pt idx="45">
                  <c:v>184.74517638179285</c:v>
                </c:pt>
                <c:pt idx="46">
                  <c:v>184.74517638179285</c:v>
                </c:pt>
                <c:pt idx="47">
                  <c:v>184.74517638179285</c:v>
                </c:pt>
                <c:pt idx="48">
                  <c:v>184.74517638179285</c:v>
                </c:pt>
                <c:pt idx="49">
                  <c:v>184.74517638179285</c:v>
                </c:pt>
                <c:pt idx="50">
                  <c:v>184.74517638179285</c:v>
                </c:pt>
                <c:pt idx="51">
                  <c:v>184.74517638179285</c:v>
                </c:pt>
                <c:pt idx="52">
                  <c:v>184.74517638179285</c:v>
                </c:pt>
                <c:pt idx="53">
                  <c:v>184.74517638179285</c:v>
                </c:pt>
                <c:pt idx="54">
                  <c:v>184.74517638179285</c:v>
                </c:pt>
                <c:pt idx="55">
                  <c:v>184.74517638179285</c:v>
                </c:pt>
                <c:pt idx="56">
                  <c:v>184.74517638179285</c:v>
                </c:pt>
                <c:pt idx="57">
                  <c:v>184.74517638179285</c:v>
                </c:pt>
                <c:pt idx="58">
                  <c:v>184.74517638179285</c:v>
                </c:pt>
                <c:pt idx="59">
                  <c:v>184.74517638179285</c:v>
                </c:pt>
                <c:pt idx="60">
                  <c:v>184.74517638179285</c:v>
                </c:pt>
                <c:pt idx="61">
                  <c:v>184.74517638179285</c:v>
                </c:pt>
                <c:pt idx="62">
                  <c:v>184.74517638179285</c:v>
                </c:pt>
                <c:pt idx="63">
                  <c:v>184.74517638179285</c:v>
                </c:pt>
                <c:pt idx="64">
                  <c:v>184.74517638179285</c:v>
                </c:pt>
                <c:pt idx="65">
                  <c:v>184.74517638179285</c:v>
                </c:pt>
                <c:pt idx="66">
                  <c:v>184.74517638179285</c:v>
                </c:pt>
                <c:pt idx="67">
                  <c:v>184.74517638179285</c:v>
                </c:pt>
                <c:pt idx="68">
                  <c:v>184.74517638179285</c:v>
                </c:pt>
                <c:pt idx="69">
                  <c:v>184.74517638179285</c:v>
                </c:pt>
                <c:pt idx="70">
                  <c:v>184.74517638179285</c:v>
                </c:pt>
                <c:pt idx="71">
                  <c:v>184.74517638179285</c:v>
                </c:pt>
                <c:pt idx="72">
                  <c:v>184.74517638179285</c:v>
                </c:pt>
                <c:pt idx="73">
                  <c:v>184.74517638179285</c:v>
                </c:pt>
                <c:pt idx="74">
                  <c:v>184.74517638179285</c:v>
                </c:pt>
                <c:pt idx="75">
                  <c:v>184.74517638179285</c:v>
                </c:pt>
                <c:pt idx="76">
                  <c:v>184.74517638179285</c:v>
                </c:pt>
                <c:pt idx="77">
                  <c:v>184.74517638179285</c:v>
                </c:pt>
                <c:pt idx="78">
                  <c:v>184.74517638179285</c:v>
                </c:pt>
                <c:pt idx="79">
                  <c:v>184.74517638179285</c:v>
                </c:pt>
                <c:pt idx="80">
                  <c:v>184.74517638179285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models'!$F$2:$F$82</c:f>
              <c:numCache>
                <c:formatCode>General</c:formatCode>
                <c:ptCount val="81"/>
                <c:pt idx="0">
                  <c:v>12968.942870999999</c:v>
                </c:pt>
                <c:pt idx="1">
                  <c:v>12965.086914</c:v>
                </c:pt>
                <c:pt idx="2">
                  <c:v>12971.690918</c:v>
                </c:pt>
                <c:pt idx="3">
                  <c:v>12989.5166015</c:v>
                </c:pt>
                <c:pt idx="4">
                  <c:v>12983.969238</c:v>
                </c:pt>
                <c:pt idx="5">
                  <c:v>12980.621582</c:v>
                </c:pt>
                <c:pt idx="6">
                  <c:v>11938.868652000001</c:v>
                </c:pt>
                <c:pt idx="7">
                  <c:v>11953.478515499999</c:v>
                </c:pt>
                <c:pt idx="8">
                  <c:v>11977.3442385</c:v>
                </c:pt>
                <c:pt idx="9">
                  <c:v>11987.7109375</c:v>
                </c:pt>
                <c:pt idx="10">
                  <c:v>11966.7851565</c:v>
                </c:pt>
                <c:pt idx="11">
                  <c:v>11961.694824</c:v>
                </c:pt>
                <c:pt idx="12">
                  <c:v>11985.470214999999</c:v>
                </c:pt>
                <c:pt idx="13">
                  <c:v>9836.3647464999995</c:v>
                </c:pt>
                <c:pt idx="14">
                  <c:v>9851.0209964999995</c:v>
                </c:pt>
                <c:pt idx="15">
                  <c:v>9839.8447264999995</c:v>
                </c:pt>
                <c:pt idx="16">
                  <c:v>9842.4702150000012</c:v>
                </c:pt>
                <c:pt idx="17">
                  <c:v>9850.240234500001</c:v>
                </c:pt>
                <c:pt idx="18">
                  <c:v>9839.4726565000001</c:v>
                </c:pt>
                <c:pt idx="19">
                  <c:v>9503.0634764999995</c:v>
                </c:pt>
                <c:pt idx="20">
                  <c:v>9525.1601565000001</c:v>
                </c:pt>
                <c:pt idx="21">
                  <c:v>9518.09375</c:v>
                </c:pt>
                <c:pt idx="22">
                  <c:v>9507.0844724999988</c:v>
                </c:pt>
                <c:pt idx="23">
                  <c:v>9509.419922000001</c:v>
                </c:pt>
                <c:pt idx="24">
                  <c:v>9518.03125</c:v>
                </c:pt>
                <c:pt idx="25">
                  <c:v>9507.3554684999999</c:v>
                </c:pt>
                <c:pt idx="26">
                  <c:v>17735.763672000001</c:v>
                </c:pt>
                <c:pt idx="27">
                  <c:v>17774.072265999999</c:v>
                </c:pt>
                <c:pt idx="28">
                  <c:v>17710.8046875</c:v>
                </c:pt>
                <c:pt idx="29">
                  <c:v>17706.8437505</c:v>
                </c:pt>
                <c:pt idx="30">
                  <c:v>17742.572265499999</c:v>
                </c:pt>
                <c:pt idx="31">
                  <c:v>16774.472656500002</c:v>
                </c:pt>
                <c:pt idx="32">
                  <c:v>16791.8583985</c:v>
                </c:pt>
                <c:pt idx="33">
                  <c:v>16813.5390625</c:v>
                </c:pt>
                <c:pt idx="34">
                  <c:v>16784.939453499999</c:v>
                </c:pt>
                <c:pt idx="35">
                  <c:v>16777.409179499999</c:v>
                </c:pt>
                <c:pt idx="36">
                  <c:v>16782.1083985</c:v>
                </c:pt>
                <c:pt idx="37">
                  <c:v>16777.090820500001</c:v>
                </c:pt>
                <c:pt idx="38">
                  <c:v>12357.818847999999</c:v>
                </c:pt>
                <c:pt idx="39">
                  <c:v>12346.357422000001</c:v>
                </c:pt>
                <c:pt idx="40">
                  <c:v>12368.390137</c:v>
                </c:pt>
                <c:pt idx="41">
                  <c:v>12386.027832</c:v>
                </c:pt>
                <c:pt idx="42">
                  <c:v>12329.507813</c:v>
                </c:pt>
                <c:pt idx="43">
                  <c:v>12330.3862305</c:v>
                </c:pt>
                <c:pt idx="44">
                  <c:v>12361.409180000001</c:v>
                </c:pt>
                <c:pt idx="45">
                  <c:v>12358.8598635</c:v>
                </c:pt>
                <c:pt idx="46">
                  <c:v>10188.266113000001</c:v>
                </c:pt>
                <c:pt idx="47">
                  <c:v>10247.5908205</c:v>
                </c:pt>
                <c:pt idx="48">
                  <c:v>10220.045409999999</c:v>
                </c:pt>
                <c:pt idx="49">
                  <c:v>10179.872558499999</c:v>
                </c:pt>
                <c:pt idx="50">
                  <c:v>10187.3442385</c:v>
                </c:pt>
                <c:pt idx="51">
                  <c:v>10192.2768555</c:v>
                </c:pt>
                <c:pt idx="52">
                  <c:v>10194.676758000001</c:v>
                </c:pt>
                <c:pt idx="53">
                  <c:v>10182.1987305</c:v>
                </c:pt>
                <c:pt idx="54">
                  <c:v>10181.504883</c:v>
                </c:pt>
                <c:pt idx="55">
                  <c:v>7781.7353514999995</c:v>
                </c:pt>
                <c:pt idx="56">
                  <c:v>7777.8090819999998</c:v>
                </c:pt>
                <c:pt idx="57">
                  <c:v>7798.2272950000006</c:v>
                </c:pt>
                <c:pt idx="58">
                  <c:v>7793.6042479999996</c:v>
                </c:pt>
                <c:pt idx="59">
                  <c:v>7794.8486329999996</c:v>
                </c:pt>
                <c:pt idx="60">
                  <c:v>7794.6943360000005</c:v>
                </c:pt>
                <c:pt idx="61">
                  <c:v>7807.5634764999995</c:v>
                </c:pt>
                <c:pt idx="62">
                  <c:v>7798.2048340000001</c:v>
                </c:pt>
                <c:pt idx="63">
                  <c:v>7265.3603514999995</c:v>
                </c:pt>
                <c:pt idx="64">
                  <c:v>7273.7407224999997</c:v>
                </c:pt>
                <c:pt idx="65">
                  <c:v>7271.1740719999998</c:v>
                </c:pt>
                <c:pt idx="66">
                  <c:v>7265.9353030000002</c:v>
                </c:pt>
                <c:pt idx="67">
                  <c:v>7261.1232909999999</c:v>
                </c:pt>
                <c:pt idx="68">
                  <c:v>7269.8337405000002</c:v>
                </c:pt>
                <c:pt idx="69">
                  <c:v>7264.3520509999998</c:v>
                </c:pt>
                <c:pt idx="70">
                  <c:v>7254.2094729999999</c:v>
                </c:pt>
                <c:pt idx="71">
                  <c:v>7253.1315919999997</c:v>
                </c:pt>
                <c:pt idx="72">
                  <c:v>6705.9841309999993</c:v>
                </c:pt>
                <c:pt idx="73">
                  <c:v>6715.2531739999995</c:v>
                </c:pt>
                <c:pt idx="74">
                  <c:v>6731.4731444999998</c:v>
                </c:pt>
                <c:pt idx="75">
                  <c:v>6701.8330074999994</c:v>
                </c:pt>
                <c:pt idx="76">
                  <c:v>6707.3276370000003</c:v>
                </c:pt>
                <c:pt idx="77">
                  <c:v>6706.7814940000007</c:v>
                </c:pt>
                <c:pt idx="78">
                  <c:v>6732.5766604999999</c:v>
                </c:pt>
                <c:pt idx="79">
                  <c:v>6723.8737794999997</c:v>
                </c:pt>
                <c:pt idx="80">
                  <c:v>6717.2038575000006</c:v>
                </c:pt>
              </c:numCache>
            </c:numRef>
          </c:xVal>
          <c:yVal>
            <c:numRef>
              <c:f>' 10 models'!$I$2:$I$82</c:f>
              <c:numCache>
                <c:formatCode>General</c:formatCode>
                <c:ptCount val="81"/>
                <c:pt idx="0">
                  <c:v>118.52917030864171</c:v>
                </c:pt>
                <c:pt idx="1">
                  <c:v>118.52917030864171</c:v>
                </c:pt>
                <c:pt idx="2">
                  <c:v>118.52917030864171</c:v>
                </c:pt>
                <c:pt idx="3">
                  <c:v>118.52917030864171</c:v>
                </c:pt>
                <c:pt idx="4">
                  <c:v>118.52917030864171</c:v>
                </c:pt>
                <c:pt idx="5">
                  <c:v>118.52917030864171</c:v>
                </c:pt>
                <c:pt idx="6">
                  <c:v>118.52917030864171</c:v>
                </c:pt>
                <c:pt idx="7">
                  <c:v>118.52917030864171</c:v>
                </c:pt>
                <c:pt idx="8">
                  <c:v>118.52917030864171</c:v>
                </c:pt>
                <c:pt idx="9">
                  <c:v>118.52917030864171</c:v>
                </c:pt>
                <c:pt idx="10">
                  <c:v>118.52917030864171</c:v>
                </c:pt>
                <c:pt idx="11">
                  <c:v>118.52917030864171</c:v>
                </c:pt>
                <c:pt idx="12">
                  <c:v>118.52917030864171</c:v>
                </c:pt>
                <c:pt idx="13">
                  <c:v>118.52917030864171</c:v>
                </c:pt>
                <c:pt idx="14">
                  <c:v>118.52917030864171</c:v>
                </c:pt>
                <c:pt idx="15">
                  <c:v>118.52917030864171</c:v>
                </c:pt>
                <c:pt idx="16">
                  <c:v>118.52917030864171</c:v>
                </c:pt>
                <c:pt idx="17">
                  <c:v>118.52917030864171</c:v>
                </c:pt>
                <c:pt idx="18">
                  <c:v>118.52917030864171</c:v>
                </c:pt>
                <c:pt idx="19">
                  <c:v>118.52917030864171</c:v>
                </c:pt>
                <c:pt idx="20">
                  <c:v>118.52917030864171</c:v>
                </c:pt>
                <c:pt idx="21">
                  <c:v>118.52917030864171</c:v>
                </c:pt>
                <c:pt idx="22">
                  <c:v>118.52917030864171</c:v>
                </c:pt>
                <c:pt idx="23">
                  <c:v>118.52917030864171</c:v>
                </c:pt>
                <c:pt idx="24">
                  <c:v>118.52917030864171</c:v>
                </c:pt>
                <c:pt idx="25">
                  <c:v>118.52917030864171</c:v>
                </c:pt>
                <c:pt idx="26">
                  <c:v>118.52917030864171</c:v>
                </c:pt>
                <c:pt idx="27">
                  <c:v>118.52917030864171</c:v>
                </c:pt>
                <c:pt idx="28">
                  <c:v>118.52917030864171</c:v>
                </c:pt>
                <c:pt idx="29">
                  <c:v>118.52917030864171</c:v>
                </c:pt>
                <c:pt idx="30">
                  <c:v>118.52917030864171</c:v>
                </c:pt>
                <c:pt idx="31">
                  <c:v>118.52917030864171</c:v>
                </c:pt>
                <c:pt idx="32">
                  <c:v>118.52917030864171</c:v>
                </c:pt>
                <c:pt idx="33">
                  <c:v>118.52917030864171</c:v>
                </c:pt>
                <c:pt idx="34">
                  <c:v>118.52917030864171</c:v>
                </c:pt>
                <c:pt idx="35">
                  <c:v>118.52917030864171</c:v>
                </c:pt>
                <c:pt idx="36">
                  <c:v>118.52917030864171</c:v>
                </c:pt>
                <c:pt idx="37">
                  <c:v>118.52917030864171</c:v>
                </c:pt>
                <c:pt idx="38">
                  <c:v>118.52917030864171</c:v>
                </c:pt>
                <c:pt idx="39">
                  <c:v>118.52917030864171</c:v>
                </c:pt>
                <c:pt idx="40">
                  <c:v>118.52917030864171</c:v>
                </c:pt>
                <c:pt idx="41">
                  <c:v>118.52917030864171</c:v>
                </c:pt>
                <c:pt idx="42">
                  <c:v>118.52917030864171</c:v>
                </c:pt>
                <c:pt idx="43">
                  <c:v>118.52917030864171</c:v>
                </c:pt>
                <c:pt idx="44">
                  <c:v>118.52917030864171</c:v>
                </c:pt>
                <c:pt idx="45">
                  <c:v>118.52917030864171</c:v>
                </c:pt>
                <c:pt idx="46">
                  <c:v>118.52917030864171</c:v>
                </c:pt>
                <c:pt idx="47">
                  <c:v>118.52917030864171</c:v>
                </c:pt>
                <c:pt idx="48">
                  <c:v>118.52917030864171</c:v>
                </c:pt>
                <c:pt idx="49">
                  <c:v>118.52917030864171</c:v>
                </c:pt>
                <c:pt idx="50">
                  <c:v>118.52917030864171</c:v>
                </c:pt>
                <c:pt idx="51">
                  <c:v>118.52917030864171</c:v>
                </c:pt>
                <c:pt idx="52">
                  <c:v>118.52917030864171</c:v>
                </c:pt>
                <c:pt idx="53">
                  <c:v>118.52917030864171</c:v>
                </c:pt>
                <c:pt idx="54">
                  <c:v>118.52917030864171</c:v>
                </c:pt>
                <c:pt idx="55">
                  <c:v>118.52917030864171</c:v>
                </c:pt>
                <c:pt idx="56">
                  <c:v>118.52917030864171</c:v>
                </c:pt>
                <c:pt idx="57">
                  <c:v>118.52917030864171</c:v>
                </c:pt>
                <c:pt idx="58">
                  <c:v>118.52917030864171</c:v>
                </c:pt>
                <c:pt idx="59">
                  <c:v>118.52917030864171</c:v>
                </c:pt>
                <c:pt idx="60">
                  <c:v>118.52917030864171</c:v>
                </c:pt>
                <c:pt idx="61">
                  <c:v>118.52917030864171</c:v>
                </c:pt>
                <c:pt idx="62">
                  <c:v>118.52917030864171</c:v>
                </c:pt>
                <c:pt idx="63">
                  <c:v>118.52917030864171</c:v>
                </c:pt>
                <c:pt idx="64">
                  <c:v>118.52917030864171</c:v>
                </c:pt>
                <c:pt idx="65">
                  <c:v>118.52917030864171</c:v>
                </c:pt>
                <c:pt idx="66">
                  <c:v>118.52917030864171</c:v>
                </c:pt>
                <c:pt idx="67">
                  <c:v>118.52917030864171</c:v>
                </c:pt>
                <c:pt idx="68">
                  <c:v>118.52917030864171</c:v>
                </c:pt>
                <c:pt idx="69">
                  <c:v>118.52917030864171</c:v>
                </c:pt>
                <c:pt idx="70">
                  <c:v>118.52917030864171</c:v>
                </c:pt>
                <c:pt idx="71">
                  <c:v>118.52917030864171</c:v>
                </c:pt>
                <c:pt idx="72">
                  <c:v>118.52917030864171</c:v>
                </c:pt>
                <c:pt idx="73">
                  <c:v>118.52917030864171</c:v>
                </c:pt>
                <c:pt idx="74">
                  <c:v>118.52917030864171</c:v>
                </c:pt>
                <c:pt idx="75">
                  <c:v>118.52917030864171</c:v>
                </c:pt>
                <c:pt idx="76">
                  <c:v>118.52917030864171</c:v>
                </c:pt>
                <c:pt idx="77">
                  <c:v>118.52917030864171</c:v>
                </c:pt>
                <c:pt idx="78">
                  <c:v>118.52917030864171</c:v>
                </c:pt>
                <c:pt idx="79">
                  <c:v>118.52917030864171</c:v>
                </c:pt>
                <c:pt idx="80">
                  <c:v>118.52917030864171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928288"/>
        <c:axId val="625925544"/>
      </c:scatterChart>
      <c:valAx>
        <c:axId val="625928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25925544"/>
        <c:crosses val="autoZero"/>
        <c:crossBetween val="midCat"/>
      </c:valAx>
      <c:valAx>
        <c:axId val="625925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25928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contours'!$D$2:$D$94</c:f>
              <c:numCache>
                <c:formatCode>General</c:formatCode>
                <c:ptCount val="93"/>
                <c:pt idx="0">
                  <c:v>405.48873900000001</c:v>
                </c:pt>
                <c:pt idx="1">
                  <c:v>405.40103099999999</c:v>
                </c:pt>
                <c:pt idx="2">
                  <c:v>405.44940200000002</c:v>
                </c:pt>
                <c:pt idx="3">
                  <c:v>406.019226</c:v>
                </c:pt>
                <c:pt idx="4">
                  <c:v>406.05718999999999</c:v>
                </c:pt>
                <c:pt idx="5">
                  <c:v>405.67746</c:v>
                </c:pt>
                <c:pt idx="6">
                  <c:v>405.52587899999997</c:v>
                </c:pt>
                <c:pt idx="7">
                  <c:v>405.13156099999998</c:v>
                </c:pt>
                <c:pt idx="8">
                  <c:v>389.38751200000002</c:v>
                </c:pt>
                <c:pt idx="9">
                  <c:v>388.94570900000002</c:v>
                </c:pt>
                <c:pt idx="10">
                  <c:v>390.22085600000003</c:v>
                </c:pt>
                <c:pt idx="11">
                  <c:v>390.57724000000002</c:v>
                </c:pt>
                <c:pt idx="12">
                  <c:v>390.28491200000002</c:v>
                </c:pt>
                <c:pt idx="13">
                  <c:v>389.48941000000002</c:v>
                </c:pt>
                <c:pt idx="14">
                  <c:v>390.106964</c:v>
                </c:pt>
                <c:pt idx="15">
                  <c:v>390.79153400000001</c:v>
                </c:pt>
                <c:pt idx="16">
                  <c:v>389.38751200000002</c:v>
                </c:pt>
                <c:pt idx="17">
                  <c:v>388.94570900000002</c:v>
                </c:pt>
                <c:pt idx="18">
                  <c:v>390.22085600000003</c:v>
                </c:pt>
                <c:pt idx="19">
                  <c:v>390.57724000000002</c:v>
                </c:pt>
                <c:pt idx="20">
                  <c:v>390.28491200000002</c:v>
                </c:pt>
                <c:pt idx="21">
                  <c:v>389.48941000000002</c:v>
                </c:pt>
                <c:pt idx="22">
                  <c:v>390.106964</c:v>
                </c:pt>
                <c:pt idx="23">
                  <c:v>390.79153400000001</c:v>
                </c:pt>
                <c:pt idx="24">
                  <c:v>346.802277</c:v>
                </c:pt>
                <c:pt idx="25">
                  <c:v>348.343842</c:v>
                </c:pt>
                <c:pt idx="26">
                  <c:v>347.39407299999999</c:v>
                </c:pt>
                <c:pt idx="27">
                  <c:v>347.29150399999997</c:v>
                </c:pt>
                <c:pt idx="28">
                  <c:v>346.91030899999998</c:v>
                </c:pt>
                <c:pt idx="29">
                  <c:v>346.890625</c:v>
                </c:pt>
                <c:pt idx="30">
                  <c:v>347.20300300000002</c:v>
                </c:pt>
                <c:pt idx="31">
                  <c:v>346.813782</c:v>
                </c:pt>
                <c:pt idx="32">
                  <c:v>482.897919</c:v>
                </c:pt>
                <c:pt idx="33">
                  <c:v>484.02621499999998</c:v>
                </c:pt>
                <c:pt idx="34">
                  <c:v>483.12738000000002</c:v>
                </c:pt>
                <c:pt idx="35">
                  <c:v>481.83282500000001</c:v>
                </c:pt>
                <c:pt idx="36">
                  <c:v>482.60342400000002</c:v>
                </c:pt>
                <c:pt idx="37">
                  <c:v>481.59634399999999</c:v>
                </c:pt>
                <c:pt idx="38">
                  <c:v>481.36520400000001</c:v>
                </c:pt>
                <c:pt idx="39">
                  <c:v>482.28836100000001</c:v>
                </c:pt>
                <c:pt idx="40">
                  <c:v>464.45873999999998</c:v>
                </c:pt>
                <c:pt idx="41">
                  <c:v>464.93957499999999</c:v>
                </c:pt>
                <c:pt idx="42">
                  <c:v>465.56210299999998</c:v>
                </c:pt>
                <c:pt idx="43">
                  <c:v>464.13262900000001</c:v>
                </c:pt>
                <c:pt idx="44">
                  <c:v>464.54440299999999</c:v>
                </c:pt>
                <c:pt idx="45">
                  <c:v>464.56869499999999</c:v>
                </c:pt>
                <c:pt idx="46">
                  <c:v>464.58288599999997</c:v>
                </c:pt>
                <c:pt idx="47">
                  <c:v>464.62957799999998</c:v>
                </c:pt>
                <c:pt idx="48">
                  <c:v>411.18576000000002</c:v>
                </c:pt>
                <c:pt idx="49">
                  <c:v>410.984711</c:v>
                </c:pt>
                <c:pt idx="50">
                  <c:v>411.50408900000002</c:v>
                </c:pt>
                <c:pt idx="51">
                  <c:v>411.60238600000002</c:v>
                </c:pt>
                <c:pt idx="52">
                  <c:v>410.11917099999999</c:v>
                </c:pt>
                <c:pt idx="53">
                  <c:v>410.45053100000001</c:v>
                </c:pt>
                <c:pt idx="54">
                  <c:v>411.19009399999999</c:v>
                </c:pt>
                <c:pt idx="55">
                  <c:v>411.38354500000003</c:v>
                </c:pt>
                <c:pt idx="56">
                  <c:v>411.00295999999997</c:v>
                </c:pt>
                <c:pt idx="57">
                  <c:v>381.19921900000003</c:v>
                </c:pt>
                <c:pt idx="58">
                  <c:v>383.26226800000001</c:v>
                </c:pt>
                <c:pt idx="59">
                  <c:v>381.62914999999998</c:v>
                </c:pt>
                <c:pt idx="60">
                  <c:v>380.47164900000001</c:v>
                </c:pt>
                <c:pt idx="61">
                  <c:v>380.98941000000002</c:v>
                </c:pt>
                <c:pt idx="62">
                  <c:v>380.661743</c:v>
                </c:pt>
                <c:pt idx="63">
                  <c:v>381.247772</c:v>
                </c:pt>
                <c:pt idx="64">
                  <c:v>380.70239299999997</c:v>
                </c:pt>
                <c:pt idx="65">
                  <c:v>380.68017600000002</c:v>
                </c:pt>
                <c:pt idx="66">
                  <c:v>322.31460600000003</c:v>
                </c:pt>
                <c:pt idx="67">
                  <c:v>322.222015</c:v>
                </c:pt>
                <c:pt idx="68">
                  <c:v>322.892426</c:v>
                </c:pt>
                <c:pt idx="69">
                  <c:v>322.50100700000002</c:v>
                </c:pt>
                <c:pt idx="70">
                  <c:v>322.65158100000002</c:v>
                </c:pt>
                <c:pt idx="71">
                  <c:v>322.708282</c:v>
                </c:pt>
                <c:pt idx="72">
                  <c:v>323.10791</c:v>
                </c:pt>
                <c:pt idx="73">
                  <c:v>323.44683800000001</c:v>
                </c:pt>
                <c:pt idx="74">
                  <c:v>322.88537600000001</c:v>
                </c:pt>
                <c:pt idx="75">
                  <c:v>306.80465700000002</c:v>
                </c:pt>
                <c:pt idx="76">
                  <c:v>307.28527800000001</c:v>
                </c:pt>
                <c:pt idx="77">
                  <c:v>307.235229</c:v>
                </c:pt>
                <c:pt idx="78">
                  <c:v>306.60098299999999</c:v>
                </c:pt>
                <c:pt idx="79">
                  <c:v>306.82595800000001</c:v>
                </c:pt>
                <c:pt idx="80">
                  <c:v>307.13449100000003</c:v>
                </c:pt>
                <c:pt idx="81">
                  <c:v>307.05011000000002</c:v>
                </c:pt>
                <c:pt idx="82">
                  <c:v>306.76324499999998</c:v>
                </c:pt>
                <c:pt idx="83">
                  <c:v>306.75353999999999</c:v>
                </c:pt>
                <c:pt idx="84">
                  <c:v>296.00436400000001</c:v>
                </c:pt>
                <c:pt idx="85">
                  <c:v>296.364868</c:v>
                </c:pt>
                <c:pt idx="86">
                  <c:v>296.92254600000001</c:v>
                </c:pt>
                <c:pt idx="87">
                  <c:v>295.64974999999998</c:v>
                </c:pt>
                <c:pt idx="88">
                  <c:v>295.96704099999999</c:v>
                </c:pt>
                <c:pt idx="89">
                  <c:v>295.99404900000002</c:v>
                </c:pt>
                <c:pt idx="90">
                  <c:v>297.35571299999998</c:v>
                </c:pt>
                <c:pt idx="91">
                  <c:v>296.99468999999999</c:v>
                </c:pt>
                <c:pt idx="92">
                  <c:v>296.716949</c:v>
                </c:pt>
              </c:numCache>
            </c:numRef>
          </c:xVal>
          <c:yVal>
            <c:numRef>
              <c:f>' 10 contours'!$C$2:$C$94</c:f>
              <c:numCache>
                <c:formatCode>General</c:formatCode>
                <c:ptCount val="93"/>
                <c:pt idx="0">
                  <c:v>404.48739599999999</c:v>
                </c:pt>
                <c:pt idx="1">
                  <c:v>404.37558000000001</c:v>
                </c:pt>
                <c:pt idx="2">
                  <c:v>404.43057299999998</c:v>
                </c:pt>
                <c:pt idx="3">
                  <c:v>406.98855600000002</c:v>
                </c:pt>
                <c:pt idx="4">
                  <c:v>406.13348400000001</c:v>
                </c:pt>
                <c:pt idx="5">
                  <c:v>405.698151</c:v>
                </c:pt>
                <c:pt idx="6">
                  <c:v>404.67630000000003</c:v>
                </c:pt>
                <c:pt idx="7">
                  <c:v>407.70166</c:v>
                </c:pt>
                <c:pt idx="8">
                  <c:v>389.56552099999999</c:v>
                </c:pt>
                <c:pt idx="9">
                  <c:v>388.38913000000002</c:v>
                </c:pt>
                <c:pt idx="10">
                  <c:v>391.65606700000001</c:v>
                </c:pt>
                <c:pt idx="11">
                  <c:v>391.44781499999999</c:v>
                </c:pt>
                <c:pt idx="12">
                  <c:v>390.49722300000002</c:v>
                </c:pt>
                <c:pt idx="13">
                  <c:v>392.37512199999998</c:v>
                </c:pt>
                <c:pt idx="14">
                  <c:v>390.74066199999999</c:v>
                </c:pt>
                <c:pt idx="15">
                  <c:v>391.542145</c:v>
                </c:pt>
                <c:pt idx="16">
                  <c:v>389.56552099999999</c:v>
                </c:pt>
                <c:pt idx="17">
                  <c:v>388.38913000000002</c:v>
                </c:pt>
                <c:pt idx="18">
                  <c:v>391.65606700000001</c:v>
                </c:pt>
                <c:pt idx="19">
                  <c:v>391.44781499999999</c:v>
                </c:pt>
                <c:pt idx="20">
                  <c:v>390.49722300000002</c:v>
                </c:pt>
                <c:pt idx="21">
                  <c:v>392.37512199999998</c:v>
                </c:pt>
                <c:pt idx="22">
                  <c:v>390.74066199999999</c:v>
                </c:pt>
                <c:pt idx="23">
                  <c:v>391.542145</c:v>
                </c:pt>
                <c:pt idx="24">
                  <c:v>348.23098800000002</c:v>
                </c:pt>
                <c:pt idx="25">
                  <c:v>348.40872200000001</c:v>
                </c:pt>
                <c:pt idx="26">
                  <c:v>347.42089800000002</c:v>
                </c:pt>
                <c:pt idx="27">
                  <c:v>346.33904999999999</c:v>
                </c:pt>
                <c:pt idx="28">
                  <c:v>347.105682</c:v>
                </c:pt>
                <c:pt idx="29">
                  <c:v>347.82598899999999</c:v>
                </c:pt>
                <c:pt idx="30">
                  <c:v>347.90939300000002</c:v>
                </c:pt>
                <c:pt idx="31">
                  <c:v>347.97827100000001</c:v>
                </c:pt>
                <c:pt idx="32">
                  <c:v>482.06298800000002</c:v>
                </c:pt>
                <c:pt idx="33">
                  <c:v>480.51336700000002</c:v>
                </c:pt>
                <c:pt idx="34">
                  <c:v>480.52301</c:v>
                </c:pt>
                <c:pt idx="35">
                  <c:v>482.47915599999999</c:v>
                </c:pt>
                <c:pt idx="36">
                  <c:v>482.38534499999997</c:v>
                </c:pt>
                <c:pt idx="37">
                  <c:v>480.74176</c:v>
                </c:pt>
                <c:pt idx="38">
                  <c:v>480.35861199999999</c:v>
                </c:pt>
                <c:pt idx="39">
                  <c:v>482.58431999999999</c:v>
                </c:pt>
                <c:pt idx="40">
                  <c:v>463.20166</c:v>
                </c:pt>
                <c:pt idx="41">
                  <c:v>463.22872899999999</c:v>
                </c:pt>
                <c:pt idx="42">
                  <c:v>463.224152</c:v>
                </c:pt>
                <c:pt idx="43">
                  <c:v>463.47686800000002</c:v>
                </c:pt>
                <c:pt idx="44">
                  <c:v>463.38919099999998</c:v>
                </c:pt>
                <c:pt idx="45">
                  <c:v>463.25842299999999</c:v>
                </c:pt>
                <c:pt idx="46">
                  <c:v>463.32333399999999</c:v>
                </c:pt>
                <c:pt idx="47">
                  <c:v>463.212738</c:v>
                </c:pt>
                <c:pt idx="48">
                  <c:v>409.768372</c:v>
                </c:pt>
                <c:pt idx="49">
                  <c:v>409.59161399999999</c:v>
                </c:pt>
                <c:pt idx="50">
                  <c:v>409.67257699999999</c:v>
                </c:pt>
                <c:pt idx="51">
                  <c:v>410.94039900000001</c:v>
                </c:pt>
                <c:pt idx="52">
                  <c:v>409.94387799999998</c:v>
                </c:pt>
                <c:pt idx="53">
                  <c:v>409.51886000000002</c:v>
                </c:pt>
                <c:pt idx="54">
                  <c:v>409.88394199999999</c:v>
                </c:pt>
                <c:pt idx="55">
                  <c:v>409.73556500000001</c:v>
                </c:pt>
                <c:pt idx="56">
                  <c:v>409.64089999999999</c:v>
                </c:pt>
                <c:pt idx="57">
                  <c:v>380.12838699999998</c:v>
                </c:pt>
                <c:pt idx="58">
                  <c:v>380.419556</c:v>
                </c:pt>
                <c:pt idx="59">
                  <c:v>380.74624599999999</c:v>
                </c:pt>
                <c:pt idx="60">
                  <c:v>379.97341899999998</c:v>
                </c:pt>
                <c:pt idx="61">
                  <c:v>379.78994799999998</c:v>
                </c:pt>
                <c:pt idx="62">
                  <c:v>380.68640099999999</c:v>
                </c:pt>
                <c:pt idx="63">
                  <c:v>380.04922499999998</c:v>
                </c:pt>
                <c:pt idx="64">
                  <c:v>380.12591600000002</c:v>
                </c:pt>
                <c:pt idx="65">
                  <c:v>380.135559</c:v>
                </c:pt>
                <c:pt idx="66">
                  <c:v>319.83078</c:v>
                </c:pt>
                <c:pt idx="67">
                  <c:v>319.79031400000002</c:v>
                </c:pt>
                <c:pt idx="68">
                  <c:v>319.829071</c:v>
                </c:pt>
                <c:pt idx="69">
                  <c:v>320.14093000000003</c:v>
                </c:pt>
                <c:pt idx="70">
                  <c:v>320.03237899999999</c:v>
                </c:pt>
                <c:pt idx="71">
                  <c:v>320.04251099999999</c:v>
                </c:pt>
                <c:pt idx="72">
                  <c:v>320.01745599999998</c:v>
                </c:pt>
                <c:pt idx="73">
                  <c:v>320.09310900000003</c:v>
                </c:pt>
                <c:pt idx="74">
                  <c:v>319.88534499999997</c:v>
                </c:pt>
                <c:pt idx="75">
                  <c:v>305.10101300000002</c:v>
                </c:pt>
                <c:pt idx="76">
                  <c:v>304.96194500000001</c:v>
                </c:pt>
                <c:pt idx="77">
                  <c:v>304.82421900000003</c:v>
                </c:pt>
                <c:pt idx="78">
                  <c:v>305.17901599999999</c:v>
                </c:pt>
                <c:pt idx="79">
                  <c:v>304.95199600000001</c:v>
                </c:pt>
                <c:pt idx="80">
                  <c:v>304.557861</c:v>
                </c:pt>
                <c:pt idx="81">
                  <c:v>304.61556999999999</c:v>
                </c:pt>
                <c:pt idx="82">
                  <c:v>304.38900799999999</c:v>
                </c:pt>
                <c:pt idx="83">
                  <c:v>304.55233800000002</c:v>
                </c:pt>
                <c:pt idx="84">
                  <c:v>293.98107900000002</c:v>
                </c:pt>
                <c:pt idx="85">
                  <c:v>293.73275799999999</c:v>
                </c:pt>
                <c:pt idx="86">
                  <c:v>293.76757800000001</c:v>
                </c:pt>
                <c:pt idx="87">
                  <c:v>294.00585899999999</c:v>
                </c:pt>
                <c:pt idx="88">
                  <c:v>293.91461199999998</c:v>
                </c:pt>
                <c:pt idx="89">
                  <c:v>293.50720200000001</c:v>
                </c:pt>
                <c:pt idx="90">
                  <c:v>293.79376200000002</c:v>
                </c:pt>
                <c:pt idx="91">
                  <c:v>293.242279</c:v>
                </c:pt>
                <c:pt idx="92">
                  <c:v>293.475189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583040"/>
        <c:axId val="453585392"/>
      </c:scatterChart>
      <c:valAx>
        <c:axId val="453583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53585392"/>
        <c:crosses val="autoZero"/>
        <c:crossBetween val="midCat"/>
      </c:valAx>
      <c:valAx>
        <c:axId val="45358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53583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contours'!$F$2:$F$94</c:f>
              <c:numCache>
                <c:formatCode>General</c:formatCode>
                <c:ptCount val="93"/>
                <c:pt idx="0">
                  <c:v>404.9880675</c:v>
                </c:pt>
                <c:pt idx="1">
                  <c:v>404.8883055</c:v>
                </c:pt>
                <c:pt idx="2">
                  <c:v>404.93998750000003</c:v>
                </c:pt>
                <c:pt idx="3">
                  <c:v>406.50389100000001</c:v>
                </c:pt>
                <c:pt idx="4">
                  <c:v>406.09533699999997</c:v>
                </c:pt>
                <c:pt idx="5">
                  <c:v>405.68780549999997</c:v>
                </c:pt>
                <c:pt idx="6">
                  <c:v>405.1010895</c:v>
                </c:pt>
                <c:pt idx="7">
                  <c:v>406.41661049999999</c:v>
                </c:pt>
                <c:pt idx="8">
                  <c:v>389.4765165</c:v>
                </c:pt>
                <c:pt idx="9">
                  <c:v>388.66741950000005</c:v>
                </c:pt>
                <c:pt idx="10">
                  <c:v>390.93846150000002</c:v>
                </c:pt>
                <c:pt idx="11">
                  <c:v>391.01252750000003</c:v>
                </c:pt>
                <c:pt idx="12">
                  <c:v>390.39106750000002</c:v>
                </c:pt>
                <c:pt idx="13">
                  <c:v>390.93226600000003</c:v>
                </c:pt>
                <c:pt idx="14">
                  <c:v>390.423813</c:v>
                </c:pt>
                <c:pt idx="15">
                  <c:v>391.16683950000004</c:v>
                </c:pt>
                <c:pt idx="16">
                  <c:v>389.4765165</c:v>
                </c:pt>
                <c:pt idx="17">
                  <c:v>388.66741950000005</c:v>
                </c:pt>
                <c:pt idx="18">
                  <c:v>390.93846150000002</c:v>
                </c:pt>
                <c:pt idx="19">
                  <c:v>391.01252750000003</c:v>
                </c:pt>
                <c:pt idx="20">
                  <c:v>390.39106750000002</c:v>
                </c:pt>
                <c:pt idx="21">
                  <c:v>390.93226600000003</c:v>
                </c:pt>
                <c:pt idx="22">
                  <c:v>390.423813</c:v>
                </c:pt>
                <c:pt idx="23">
                  <c:v>391.16683950000004</c:v>
                </c:pt>
                <c:pt idx="24">
                  <c:v>347.51663250000001</c:v>
                </c:pt>
                <c:pt idx="25">
                  <c:v>348.376282</c:v>
                </c:pt>
                <c:pt idx="26">
                  <c:v>347.40748550000001</c:v>
                </c:pt>
                <c:pt idx="27">
                  <c:v>346.81527699999998</c:v>
                </c:pt>
                <c:pt idx="28">
                  <c:v>347.00799549999999</c:v>
                </c:pt>
                <c:pt idx="29">
                  <c:v>347.35830699999997</c:v>
                </c:pt>
                <c:pt idx="30">
                  <c:v>347.55619799999999</c:v>
                </c:pt>
                <c:pt idx="31">
                  <c:v>347.3960265</c:v>
                </c:pt>
                <c:pt idx="32">
                  <c:v>482.48045350000001</c:v>
                </c:pt>
                <c:pt idx="33">
                  <c:v>482.269791</c:v>
                </c:pt>
                <c:pt idx="34">
                  <c:v>481.82519500000001</c:v>
                </c:pt>
                <c:pt idx="35">
                  <c:v>482.15599050000003</c:v>
                </c:pt>
                <c:pt idx="36">
                  <c:v>482.49438450000002</c:v>
                </c:pt>
                <c:pt idx="37">
                  <c:v>481.16905199999997</c:v>
                </c:pt>
                <c:pt idx="38">
                  <c:v>480.86190799999997</c:v>
                </c:pt>
                <c:pt idx="39">
                  <c:v>482.43634050000003</c:v>
                </c:pt>
                <c:pt idx="40">
                  <c:v>463.83019999999999</c:v>
                </c:pt>
                <c:pt idx="41">
                  <c:v>464.08415200000002</c:v>
                </c:pt>
                <c:pt idx="42">
                  <c:v>464.39312749999999</c:v>
                </c:pt>
                <c:pt idx="43">
                  <c:v>463.80474850000002</c:v>
                </c:pt>
                <c:pt idx="44">
                  <c:v>463.96679699999999</c:v>
                </c:pt>
                <c:pt idx="45">
                  <c:v>463.91355899999996</c:v>
                </c:pt>
                <c:pt idx="46">
                  <c:v>463.95310999999998</c:v>
                </c:pt>
                <c:pt idx="47">
                  <c:v>463.92115799999999</c:v>
                </c:pt>
                <c:pt idx="48">
                  <c:v>410.47706600000004</c:v>
                </c:pt>
                <c:pt idx="49">
                  <c:v>410.2881625</c:v>
                </c:pt>
                <c:pt idx="50">
                  <c:v>410.58833300000003</c:v>
                </c:pt>
                <c:pt idx="51">
                  <c:v>411.27139250000005</c:v>
                </c:pt>
                <c:pt idx="52">
                  <c:v>410.03152449999999</c:v>
                </c:pt>
                <c:pt idx="53">
                  <c:v>409.98469550000004</c:v>
                </c:pt>
                <c:pt idx="54">
                  <c:v>410.53701799999999</c:v>
                </c:pt>
                <c:pt idx="55">
                  <c:v>410.55955500000005</c:v>
                </c:pt>
                <c:pt idx="56">
                  <c:v>410.32192999999995</c:v>
                </c:pt>
                <c:pt idx="57">
                  <c:v>380.66380300000003</c:v>
                </c:pt>
                <c:pt idx="58">
                  <c:v>381.840912</c:v>
                </c:pt>
                <c:pt idx="59">
                  <c:v>381.18769799999995</c:v>
                </c:pt>
                <c:pt idx="60">
                  <c:v>380.222534</c:v>
                </c:pt>
                <c:pt idx="61">
                  <c:v>380.389679</c:v>
                </c:pt>
                <c:pt idx="62">
                  <c:v>380.67407200000002</c:v>
                </c:pt>
                <c:pt idx="63">
                  <c:v>380.64849849999996</c:v>
                </c:pt>
                <c:pt idx="64">
                  <c:v>380.4141545</c:v>
                </c:pt>
                <c:pt idx="65">
                  <c:v>380.40786750000001</c:v>
                </c:pt>
                <c:pt idx="66">
                  <c:v>321.07269300000002</c:v>
                </c:pt>
                <c:pt idx="67">
                  <c:v>321.00616450000001</c:v>
                </c:pt>
                <c:pt idx="68">
                  <c:v>321.3607485</c:v>
                </c:pt>
                <c:pt idx="69">
                  <c:v>321.32096850000005</c:v>
                </c:pt>
                <c:pt idx="70">
                  <c:v>321.34198000000004</c:v>
                </c:pt>
                <c:pt idx="71">
                  <c:v>321.37539649999997</c:v>
                </c:pt>
                <c:pt idx="72">
                  <c:v>321.56268299999999</c:v>
                </c:pt>
                <c:pt idx="73">
                  <c:v>321.76997349999999</c:v>
                </c:pt>
                <c:pt idx="74">
                  <c:v>321.38536049999999</c:v>
                </c:pt>
                <c:pt idx="75">
                  <c:v>305.95283500000005</c:v>
                </c:pt>
                <c:pt idx="76">
                  <c:v>306.12361150000004</c:v>
                </c:pt>
                <c:pt idx="77">
                  <c:v>306.02972399999999</c:v>
                </c:pt>
                <c:pt idx="78">
                  <c:v>305.88999949999999</c:v>
                </c:pt>
                <c:pt idx="79">
                  <c:v>305.88897700000001</c:v>
                </c:pt>
                <c:pt idx="80">
                  <c:v>305.84617600000001</c:v>
                </c:pt>
                <c:pt idx="81">
                  <c:v>305.83284000000003</c:v>
                </c:pt>
                <c:pt idx="82">
                  <c:v>305.57612649999999</c:v>
                </c:pt>
                <c:pt idx="83">
                  <c:v>305.652939</c:v>
                </c:pt>
                <c:pt idx="84">
                  <c:v>294.99272150000002</c:v>
                </c:pt>
                <c:pt idx="85">
                  <c:v>295.048813</c:v>
                </c:pt>
                <c:pt idx="86">
                  <c:v>295.34506199999998</c:v>
                </c:pt>
                <c:pt idx="87">
                  <c:v>294.82780449999996</c:v>
                </c:pt>
                <c:pt idx="88">
                  <c:v>294.94082649999996</c:v>
                </c:pt>
                <c:pt idx="89">
                  <c:v>294.75062550000001</c:v>
                </c:pt>
                <c:pt idx="90">
                  <c:v>295.57473749999997</c:v>
                </c:pt>
                <c:pt idx="91">
                  <c:v>295.11848450000002</c:v>
                </c:pt>
                <c:pt idx="92">
                  <c:v>295.096069</c:v>
                </c:pt>
              </c:numCache>
            </c:numRef>
          </c:xVal>
          <c:yVal>
            <c:numRef>
              <c:f>' 10 contours'!$E$2:$E$94</c:f>
              <c:numCache>
                <c:formatCode>General</c:formatCode>
                <c:ptCount val="93"/>
                <c:pt idx="0">
                  <c:v>1.0013430000000199</c:v>
                </c:pt>
                <c:pt idx="1">
                  <c:v>1.0254509999999755</c:v>
                </c:pt>
                <c:pt idx="2">
                  <c:v>1.0188290000000393</c:v>
                </c:pt>
                <c:pt idx="3">
                  <c:v>-0.96933000000001357</c:v>
                </c:pt>
                <c:pt idx="4">
                  <c:v>-7.6294000000018514E-2</c:v>
                </c:pt>
                <c:pt idx="5">
                  <c:v>-2.0690999999999349E-2</c:v>
                </c:pt>
                <c:pt idx="6">
                  <c:v>0.84957899999994879</c:v>
                </c:pt>
                <c:pt idx="7">
                  <c:v>-2.5700990000000274</c:v>
                </c:pt>
                <c:pt idx="8">
                  <c:v>-0.17800899999997455</c:v>
                </c:pt>
                <c:pt idx="9">
                  <c:v>0.55657899999999927</c:v>
                </c:pt>
                <c:pt idx="10">
                  <c:v>-1.4352109999999811</c:v>
                </c:pt>
                <c:pt idx="11">
                  <c:v>-0.8705749999999739</c:v>
                </c:pt>
                <c:pt idx="12">
                  <c:v>-0.21231099999999969</c:v>
                </c:pt>
                <c:pt idx="13">
                  <c:v>-2.8857119999999554</c:v>
                </c:pt>
                <c:pt idx="14">
                  <c:v>-0.63369799999998122</c:v>
                </c:pt>
                <c:pt idx="15">
                  <c:v>-0.75061099999999215</c:v>
                </c:pt>
                <c:pt idx="16">
                  <c:v>-0.17800899999997455</c:v>
                </c:pt>
                <c:pt idx="17">
                  <c:v>0.55657899999999927</c:v>
                </c:pt>
                <c:pt idx="18">
                  <c:v>-1.4352109999999811</c:v>
                </c:pt>
                <c:pt idx="19">
                  <c:v>-0.8705749999999739</c:v>
                </c:pt>
                <c:pt idx="20">
                  <c:v>-0.21231099999999969</c:v>
                </c:pt>
                <c:pt idx="21">
                  <c:v>-2.8857119999999554</c:v>
                </c:pt>
                <c:pt idx="22">
                  <c:v>-0.63369799999998122</c:v>
                </c:pt>
                <c:pt idx="23">
                  <c:v>-0.75061099999999215</c:v>
                </c:pt>
                <c:pt idx="24">
                  <c:v>-1.4287110000000212</c:v>
                </c:pt>
                <c:pt idx="25">
                  <c:v>-6.488000000001648E-2</c:v>
                </c:pt>
                <c:pt idx="26">
                  <c:v>-2.6825000000030741E-2</c:v>
                </c:pt>
                <c:pt idx="27">
                  <c:v>0.95245399999998881</c:v>
                </c:pt>
                <c:pt idx="28">
                  <c:v>-0.19537300000001778</c:v>
                </c:pt>
                <c:pt idx="29">
                  <c:v>-0.93536399999999276</c:v>
                </c:pt>
                <c:pt idx="30">
                  <c:v>-0.70638999999999896</c:v>
                </c:pt>
                <c:pt idx="31">
                  <c:v>-1.1644890000000032</c:v>
                </c:pt>
                <c:pt idx="32">
                  <c:v>0.83493099999998321</c:v>
                </c:pt>
                <c:pt idx="33">
                  <c:v>3.5128479999999627</c:v>
                </c:pt>
                <c:pt idx="34">
                  <c:v>2.6043700000000172</c:v>
                </c:pt>
                <c:pt idx="35">
                  <c:v>-0.64633099999997512</c:v>
                </c:pt>
                <c:pt idx="36">
                  <c:v>0.21807900000004565</c:v>
                </c:pt>
                <c:pt idx="37">
                  <c:v>0.85458399999998846</c:v>
                </c:pt>
                <c:pt idx="38">
                  <c:v>1.0065920000000119</c:v>
                </c:pt>
                <c:pt idx="39">
                  <c:v>-0.2959589999999821</c:v>
                </c:pt>
                <c:pt idx="40">
                  <c:v>1.2570799999999736</c:v>
                </c:pt>
                <c:pt idx="41">
                  <c:v>1.7108460000000036</c:v>
                </c:pt>
                <c:pt idx="42">
                  <c:v>2.3379509999999755</c:v>
                </c:pt>
                <c:pt idx="43">
                  <c:v>0.65576099999998405</c:v>
                </c:pt>
                <c:pt idx="44">
                  <c:v>1.1552120000000059</c:v>
                </c:pt>
                <c:pt idx="45">
                  <c:v>1.3102719999999977</c:v>
                </c:pt>
                <c:pt idx="46">
                  <c:v>1.2595519999999851</c:v>
                </c:pt>
                <c:pt idx="47">
                  <c:v>1.4168399999999792</c:v>
                </c:pt>
                <c:pt idx="48">
                  <c:v>1.4173880000000167</c:v>
                </c:pt>
                <c:pt idx="49">
                  <c:v>1.3930970000000116</c:v>
                </c:pt>
                <c:pt idx="50">
                  <c:v>1.831512000000032</c:v>
                </c:pt>
                <c:pt idx="51">
                  <c:v>0.66198700000001054</c:v>
                </c:pt>
                <c:pt idx="52">
                  <c:v>0.17529300000001058</c:v>
                </c:pt>
                <c:pt idx="53">
                  <c:v>0.93167099999999436</c:v>
                </c:pt>
                <c:pt idx="54">
                  <c:v>1.3061519999999973</c:v>
                </c:pt>
                <c:pt idx="55">
                  <c:v>1.6479800000000182</c:v>
                </c:pt>
                <c:pt idx="56">
                  <c:v>1.3620599999999854</c:v>
                </c:pt>
                <c:pt idx="57">
                  <c:v>1.0708320000000526</c:v>
                </c:pt>
                <c:pt idx="58">
                  <c:v>2.8427120000000059</c:v>
                </c:pt>
                <c:pt idx="59">
                  <c:v>0.88290399999999636</c:v>
                </c:pt>
                <c:pt idx="60">
                  <c:v>0.49823000000003503</c:v>
                </c:pt>
                <c:pt idx="61">
                  <c:v>1.1994620000000396</c:v>
                </c:pt>
                <c:pt idx="62">
                  <c:v>-2.4657999999988078E-2</c:v>
                </c:pt>
                <c:pt idx="63">
                  <c:v>1.1985470000000191</c:v>
                </c:pt>
                <c:pt idx="64">
                  <c:v>0.57647699999995439</c:v>
                </c:pt>
                <c:pt idx="65">
                  <c:v>0.54461700000001656</c:v>
                </c:pt>
                <c:pt idx="66">
                  <c:v>2.4838260000000218</c:v>
                </c:pt>
                <c:pt idx="67">
                  <c:v>2.4317009999999755</c:v>
                </c:pt>
                <c:pt idx="68">
                  <c:v>3.0633550000000014</c:v>
                </c:pt>
                <c:pt idx="69">
                  <c:v>2.3600769999999898</c:v>
                </c:pt>
                <c:pt idx="70">
                  <c:v>2.6192020000000298</c:v>
                </c:pt>
                <c:pt idx="71">
                  <c:v>2.6657710000000066</c:v>
                </c:pt>
                <c:pt idx="72">
                  <c:v>3.0904540000000225</c:v>
                </c:pt>
                <c:pt idx="73">
                  <c:v>3.3537289999999871</c:v>
                </c:pt>
                <c:pt idx="74">
                  <c:v>3.0000310000000354</c:v>
                </c:pt>
                <c:pt idx="75">
                  <c:v>1.703643999999997</c:v>
                </c:pt>
                <c:pt idx="76">
                  <c:v>2.323332999999991</c:v>
                </c:pt>
                <c:pt idx="77">
                  <c:v>2.4110099999999761</c:v>
                </c:pt>
                <c:pt idx="78">
                  <c:v>1.4219669999999951</c:v>
                </c:pt>
                <c:pt idx="79">
                  <c:v>1.8739620000000059</c:v>
                </c:pt>
                <c:pt idx="80">
                  <c:v>2.5766300000000228</c:v>
                </c:pt>
                <c:pt idx="81">
                  <c:v>2.4345400000000268</c:v>
                </c:pt>
                <c:pt idx="82">
                  <c:v>2.3742369999999937</c:v>
                </c:pt>
                <c:pt idx="83">
                  <c:v>2.2012019999999666</c:v>
                </c:pt>
                <c:pt idx="84">
                  <c:v>2.0232849999999871</c:v>
                </c:pt>
                <c:pt idx="85">
                  <c:v>2.6321100000000115</c:v>
                </c:pt>
                <c:pt idx="86">
                  <c:v>3.1549679999999967</c:v>
                </c:pt>
                <c:pt idx="87">
                  <c:v>1.6438909999999964</c:v>
                </c:pt>
                <c:pt idx="88">
                  <c:v>2.0524290000000178</c:v>
                </c:pt>
                <c:pt idx="89">
                  <c:v>2.4868470000000116</c:v>
                </c:pt>
                <c:pt idx="90">
                  <c:v>3.561950999999965</c:v>
                </c:pt>
                <c:pt idx="91">
                  <c:v>3.7524109999999951</c:v>
                </c:pt>
                <c:pt idx="92">
                  <c:v>3.2417599999999993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contours'!$F$2:$F$94</c:f>
              <c:numCache>
                <c:formatCode>General</c:formatCode>
                <c:ptCount val="93"/>
                <c:pt idx="0">
                  <c:v>404.9880675</c:v>
                </c:pt>
                <c:pt idx="1">
                  <c:v>404.8883055</c:v>
                </c:pt>
                <c:pt idx="2">
                  <c:v>404.93998750000003</c:v>
                </c:pt>
                <c:pt idx="3">
                  <c:v>406.50389100000001</c:v>
                </c:pt>
                <c:pt idx="4">
                  <c:v>406.09533699999997</c:v>
                </c:pt>
                <c:pt idx="5">
                  <c:v>405.68780549999997</c:v>
                </c:pt>
                <c:pt idx="6">
                  <c:v>405.1010895</c:v>
                </c:pt>
                <c:pt idx="7">
                  <c:v>406.41661049999999</c:v>
                </c:pt>
                <c:pt idx="8">
                  <c:v>389.4765165</c:v>
                </c:pt>
                <c:pt idx="9">
                  <c:v>388.66741950000005</c:v>
                </c:pt>
                <c:pt idx="10">
                  <c:v>390.93846150000002</c:v>
                </c:pt>
                <c:pt idx="11">
                  <c:v>391.01252750000003</c:v>
                </c:pt>
                <c:pt idx="12">
                  <c:v>390.39106750000002</c:v>
                </c:pt>
                <c:pt idx="13">
                  <c:v>390.93226600000003</c:v>
                </c:pt>
                <c:pt idx="14">
                  <c:v>390.423813</c:v>
                </c:pt>
                <c:pt idx="15">
                  <c:v>391.16683950000004</c:v>
                </c:pt>
                <c:pt idx="16">
                  <c:v>389.4765165</c:v>
                </c:pt>
                <c:pt idx="17">
                  <c:v>388.66741950000005</c:v>
                </c:pt>
                <c:pt idx="18">
                  <c:v>390.93846150000002</c:v>
                </c:pt>
                <c:pt idx="19">
                  <c:v>391.01252750000003</c:v>
                </c:pt>
                <c:pt idx="20">
                  <c:v>390.39106750000002</c:v>
                </c:pt>
                <c:pt idx="21">
                  <c:v>390.93226600000003</c:v>
                </c:pt>
                <c:pt idx="22">
                  <c:v>390.423813</c:v>
                </c:pt>
                <c:pt idx="23">
                  <c:v>391.16683950000004</c:v>
                </c:pt>
                <c:pt idx="24">
                  <c:v>347.51663250000001</c:v>
                </c:pt>
                <c:pt idx="25">
                  <c:v>348.376282</c:v>
                </c:pt>
                <c:pt idx="26">
                  <c:v>347.40748550000001</c:v>
                </c:pt>
                <c:pt idx="27">
                  <c:v>346.81527699999998</c:v>
                </c:pt>
                <c:pt idx="28">
                  <c:v>347.00799549999999</c:v>
                </c:pt>
                <c:pt idx="29">
                  <c:v>347.35830699999997</c:v>
                </c:pt>
                <c:pt idx="30">
                  <c:v>347.55619799999999</c:v>
                </c:pt>
                <c:pt idx="31">
                  <c:v>347.3960265</c:v>
                </c:pt>
                <c:pt idx="32">
                  <c:v>482.48045350000001</c:v>
                </c:pt>
                <c:pt idx="33">
                  <c:v>482.269791</c:v>
                </c:pt>
                <c:pt idx="34">
                  <c:v>481.82519500000001</c:v>
                </c:pt>
                <c:pt idx="35">
                  <c:v>482.15599050000003</c:v>
                </c:pt>
                <c:pt idx="36">
                  <c:v>482.49438450000002</c:v>
                </c:pt>
                <c:pt idx="37">
                  <c:v>481.16905199999997</c:v>
                </c:pt>
                <c:pt idx="38">
                  <c:v>480.86190799999997</c:v>
                </c:pt>
                <c:pt idx="39">
                  <c:v>482.43634050000003</c:v>
                </c:pt>
                <c:pt idx="40">
                  <c:v>463.83019999999999</c:v>
                </c:pt>
                <c:pt idx="41">
                  <c:v>464.08415200000002</c:v>
                </c:pt>
                <c:pt idx="42">
                  <c:v>464.39312749999999</c:v>
                </c:pt>
                <c:pt idx="43">
                  <c:v>463.80474850000002</c:v>
                </c:pt>
                <c:pt idx="44">
                  <c:v>463.96679699999999</c:v>
                </c:pt>
                <c:pt idx="45">
                  <c:v>463.91355899999996</c:v>
                </c:pt>
                <c:pt idx="46">
                  <c:v>463.95310999999998</c:v>
                </c:pt>
                <c:pt idx="47">
                  <c:v>463.92115799999999</c:v>
                </c:pt>
                <c:pt idx="48">
                  <c:v>410.47706600000004</c:v>
                </c:pt>
                <c:pt idx="49">
                  <c:v>410.2881625</c:v>
                </c:pt>
                <c:pt idx="50">
                  <c:v>410.58833300000003</c:v>
                </c:pt>
                <c:pt idx="51">
                  <c:v>411.27139250000005</c:v>
                </c:pt>
                <c:pt idx="52">
                  <c:v>410.03152449999999</c:v>
                </c:pt>
                <c:pt idx="53">
                  <c:v>409.98469550000004</c:v>
                </c:pt>
                <c:pt idx="54">
                  <c:v>410.53701799999999</c:v>
                </c:pt>
                <c:pt idx="55">
                  <c:v>410.55955500000005</c:v>
                </c:pt>
                <c:pt idx="56">
                  <c:v>410.32192999999995</c:v>
                </c:pt>
                <c:pt idx="57">
                  <c:v>380.66380300000003</c:v>
                </c:pt>
                <c:pt idx="58">
                  <c:v>381.840912</c:v>
                </c:pt>
                <c:pt idx="59">
                  <c:v>381.18769799999995</c:v>
                </c:pt>
                <c:pt idx="60">
                  <c:v>380.222534</c:v>
                </c:pt>
                <c:pt idx="61">
                  <c:v>380.389679</c:v>
                </c:pt>
                <c:pt idx="62">
                  <c:v>380.67407200000002</c:v>
                </c:pt>
                <c:pt idx="63">
                  <c:v>380.64849849999996</c:v>
                </c:pt>
                <c:pt idx="64">
                  <c:v>380.4141545</c:v>
                </c:pt>
                <c:pt idx="65">
                  <c:v>380.40786750000001</c:v>
                </c:pt>
                <c:pt idx="66">
                  <c:v>321.07269300000002</c:v>
                </c:pt>
                <c:pt idx="67">
                  <c:v>321.00616450000001</c:v>
                </c:pt>
                <c:pt idx="68">
                  <c:v>321.3607485</c:v>
                </c:pt>
                <c:pt idx="69">
                  <c:v>321.32096850000005</c:v>
                </c:pt>
                <c:pt idx="70">
                  <c:v>321.34198000000004</c:v>
                </c:pt>
                <c:pt idx="71">
                  <c:v>321.37539649999997</c:v>
                </c:pt>
                <c:pt idx="72">
                  <c:v>321.56268299999999</c:v>
                </c:pt>
                <c:pt idx="73">
                  <c:v>321.76997349999999</c:v>
                </c:pt>
                <c:pt idx="74">
                  <c:v>321.38536049999999</c:v>
                </c:pt>
                <c:pt idx="75">
                  <c:v>305.95283500000005</c:v>
                </c:pt>
                <c:pt idx="76">
                  <c:v>306.12361150000004</c:v>
                </c:pt>
                <c:pt idx="77">
                  <c:v>306.02972399999999</c:v>
                </c:pt>
                <c:pt idx="78">
                  <c:v>305.88999949999999</c:v>
                </c:pt>
                <c:pt idx="79">
                  <c:v>305.88897700000001</c:v>
                </c:pt>
                <c:pt idx="80">
                  <c:v>305.84617600000001</c:v>
                </c:pt>
                <c:pt idx="81">
                  <c:v>305.83284000000003</c:v>
                </c:pt>
                <c:pt idx="82">
                  <c:v>305.57612649999999</c:v>
                </c:pt>
                <c:pt idx="83">
                  <c:v>305.652939</c:v>
                </c:pt>
                <c:pt idx="84">
                  <c:v>294.99272150000002</c:v>
                </c:pt>
                <c:pt idx="85">
                  <c:v>295.048813</c:v>
                </c:pt>
                <c:pt idx="86">
                  <c:v>295.34506199999998</c:v>
                </c:pt>
                <c:pt idx="87">
                  <c:v>294.82780449999996</c:v>
                </c:pt>
                <c:pt idx="88">
                  <c:v>294.94082649999996</c:v>
                </c:pt>
                <c:pt idx="89">
                  <c:v>294.75062550000001</c:v>
                </c:pt>
                <c:pt idx="90">
                  <c:v>295.57473749999997</c:v>
                </c:pt>
                <c:pt idx="91">
                  <c:v>295.11848450000002</c:v>
                </c:pt>
                <c:pt idx="92">
                  <c:v>295.096069</c:v>
                </c:pt>
              </c:numCache>
            </c:numRef>
          </c:xVal>
          <c:yVal>
            <c:numRef>
              <c:f>' 10 contours'!$G$2:$G$94</c:f>
              <c:numCache>
                <c:formatCode>General</c:formatCode>
                <c:ptCount val="93"/>
                <c:pt idx="0">
                  <c:v>-1.9396626157943639</c:v>
                </c:pt>
                <c:pt idx="1">
                  <c:v>-1.9396626157943639</c:v>
                </c:pt>
                <c:pt idx="2">
                  <c:v>-1.9396626157943639</c:v>
                </c:pt>
                <c:pt idx="3">
                  <c:v>-1.9396626157943639</c:v>
                </c:pt>
                <c:pt idx="4">
                  <c:v>-1.9396626157943639</c:v>
                </c:pt>
                <c:pt idx="5">
                  <c:v>-1.9396626157943639</c:v>
                </c:pt>
                <c:pt idx="6">
                  <c:v>-1.9396626157943639</c:v>
                </c:pt>
                <c:pt idx="7">
                  <c:v>-1.9396626157943639</c:v>
                </c:pt>
                <c:pt idx="8">
                  <c:v>-1.9396626157943639</c:v>
                </c:pt>
                <c:pt idx="9">
                  <c:v>-1.9396626157943639</c:v>
                </c:pt>
                <c:pt idx="10">
                  <c:v>-1.9396626157943639</c:v>
                </c:pt>
                <c:pt idx="11">
                  <c:v>-1.9396626157943639</c:v>
                </c:pt>
                <c:pt idx="12">
                  <c:v>-1.9396626157943639</c:v>
                </c:pt>
                <c:pt idx="13">
                  <c:v>-1.9396626157943639</c:v>
                </c:pt>
                <c:pt idx="14">
                  <c:v>-1.9396626157943639</c:v>
                </c:pt>
                <c:pt idx="15">
                  <c:v>-1.9396626157943639</c:v>
                </c:pt>
                <c:pt idx="16">
                  <c:v>-1.9396626157943639</c:v>
                </c:pt>
                <c:pt idx="17">
                  <c:v>-1.9396626157943639</c:v>
                </c:pt>
                <c:pt idx="18">
                  <c:v>-1.9396626157943639</c:v>
                </c:pt>
                <c:pt idx="19">
                  <c:v>-1.9396626157943639</c:v>
                </c:pt>
                <c:pt idx="20">
                  <c:v>-1.9396626157943639</c:v>
                </c:pt>
                <c:pt idx="21">
                  <c:v>-1.9396626157943639</c:v>
                </c:pt>
                <c:pt idx="22">
                  <c:v>-1.9396626157943639</c:v>
                </c:pt>
                <c:pt idx="23">
                  <c:v>-1.9396626157943639</c:v>
                </c:pt>
                <c:pt idx="24">
                  <c:v>-1.9396626157943639</c:v>
                </c:pt>
                <c:pt idx="25">
                  <c:v>-1.9396626157943639</c:v>
                </c:pt>
                <c:pt idx="26">
                  <c:v>-1.9396626157943639</c:v>
                </c:pt>
                <c:pt idx="27">
                  <c:v>-1.9396626157943639</c:v>
                </c:pt>
                <c:pt idx="28">
                  <c:v>-1.9396626157943639</c:v>
                </c:pt>
                <c:pt idx="29">
                  <c:v>-1.9396626157943639</c:v>
                </c:pt>
                <c:pt idx="30">
                  <c:v>-1.9396626157943639</c:v>
                </c:pt>
                <c:pt idx="31">
                  <c:v>-1.9396626157943639</c:v>
                </c:pt>
                <c:pt idx="32">
                  <c:v>-1.9396626157943639</c:v>
                </c:pt>
                <c:pt idx="33">
                  <c:v>-1.9396626157943639</c:v>
                </c:pt>
                <c:pt idx="34">
                  <c:v>-1.9396626157943639</c:v>
                </c:pt>
                <c:pt idx="35">
                  <c:v>-1.9396626157943639</c:v>
                </c:pt>
                <c:pt idx="36">
                  <c:v>-1.9396626157943639</c:v>
                </c:pt>
                <c:pt idx="37">
                  <c:v>-1.9396626157943639</c:v>
                </c:pt>
                <c:pt idx="38">
                  <c:v>-1.9396626157943639</c:v>
                </c:pt>
                <c:pt idx="39">
                  <c:v>-1.9396626157943639</c:v>
                </c:pt>
                <c:pt idx="40">
                  <c:v>-1.9396626157943639</c:v>
                </c:pt>
                <c:pt idx="41">
                  <c:v>-1.9396626157943639</c:v>
                </c:pt>
                <c:pt idx="42">
                  <c:v>-1.9396626157943639</c:v>
                </c:pt>
                <c:pt idx="43">
                  <c:v>-1.9396626157943639</c:v>
                </c:pt>
                <c:pt idx="44">
                  <c:v>-1.9396626157943639</c:v>
                </c:pt>
                <c:pt idx="45">
                  <c:v>-1.9396626157943639</c:v>
                </c:pt>
                <c:pt idx="46">
                  <c:v>-1.9396626157943639</c:v>
                </c:pt>
                <c:pt idx="47">
                  <c:v>-1.9396626157943639</c:v>
                </c:pt>
                <c:pt idx="48">
                  <c:v>-1.9396626157943639</c:v>
                </c:pt>
                <c:pt idx="49">
                  <c:v>-1.9396626157943639</c:v>
                </c:pt>
                <c:pt idx="50">
                  <c:v>-1.9396626157943639</c:v>
                </c:pt>
                <c:pt idx="51">
                  <c:v>-1.9396626157943639</c:v>
                </c:pt>
                <c:pt idx="52">
                  <c:v>-1.9396626157943639</c:v>
                </c:pt>
                <c:pt idx="53">
                  <c:v>-1.9396626157943639</c:v>
                </c:pt>
                <c:pt idx="54">
                  <c:v>-1.9396626157943639</c:v>
                </c:pt>
                <c:pt idx="55">
                  <c:v>-1.9396626157943639</c:v>
                </c:pt>
                <c:pt idx="56">
                  <c:v>-1.9396626157943639</c:v>
                </c:pt>
                <c:pt idx="57">
                  <c:v>-1.9396626157943639</c:v>
                </c:pt>
                <c:pt idx="58">
                  <c:v>-1.9396626157943639</c:v>
                </c:pt>
                <c:pt idx="59">
                  <c:v>-1.9396626157943639</c:v>
                </c:pt>
                <c:pt idx="60">
                  <c:v>-1.9396626157943639</c:v>
                </c:pt>
                <c:pt idx="61">
                  <c:v>-1.9396626157943639</c:v>
                </c:pt>
                <c:pt idx="62">
                  <c:v>-1.9396626157943639</c:v>
                </c:pt>
                <c:pt idx="63">
                  <c:v>-1.9396626157943639</c:v>
                </c:pt>
                <c:pt idx="64">
                  <c:v>-1.9396626157943639</c:v>
                </c:pt>
                <c:pt idx="65">
                  <c:v>-1.9396626157943639</c:v>
                </c:pt>
                <c:pt idx="66">
                  <c:v>-1.9396626157943639</c:v>
                </c:pt>
                <c:pt idx="67">
                  <c:v>-1.9396626157943639</c:v>
                </c:pt>
                <c:pt idx="68">
                  <c:v>-1.9396626157943639</c:v>
                </c:pt>
                <c:pt idx="69">
                  <c:v>-1.9396626157943639</c:v>
                </c:pt>
                <c:pt idx="70">
                  <c:v>-1.9396626157943639</c:v>
                </c:pt>
                <c:pt idx="71">
                  <c:v>-1.9396626157943639</c:v>
                </c:pt>
                <c:pt idx="72">
                  <c:v>-1.9396626157943639</c:v>
                </c:pt>
                <c:pt idx="73">
                  <c:v>-1.9396626157943639</c:v>
                </c:pt>
                <c:pt idx="74">
                  <c:v>-1.9396626157943639</c:v>
                </c:pt>
                <c:pt idx="75">
                  <c:v>-1.9396626157943639</c:v>
                </c:pt>
                <c:pt idx="76">
                  <c:v>-1.9396626157943639</c:v>
                </c:pt>
                <c:pt idx="77">
                  <c:v>-1.9396626157943639</c:v>
                </c:pt>
                <c:pt idx="78">
                  <c:v>-1.9396626157943639</c:v>
                </c:pt>
                <c:pt idx="79">
                  <c:v>-1.9396626157943639</c:v>
                </c:pt>
                <c:pt idx="80">
                  <c:v>-1.9396626157943639</c:v>
                </c:pt>
                <c:pt idx="81">
                  <c:v>-1.9396626157943639</c:v>
                </c:pt>
                <c:pt idx="82">
                  <c:v>-1.9396626157943639</c:v>
                </c:pt>
                <c:pt idx="83">
                  <c:v>-1.9396626157943639</c:v>
                </c:pt>
                <c:pt idx="84">
                  <c:v>-1.9396626157943639</c:v>
                </c:pt>
                <c:pt idx="85">
                  <c:v>-1.9396626157943639</c:v>
                </c:pt>
                <c:pt idx="86">
                  <c:v>-1.9396626157943639</c:v>
                </c:pt>
                <c:pt idx="87">
                  <c:v>-1.9396626157943639</c:v>
                </c:pt>
                <c:pt idx="88">
                  <c:v>-1.9396626157943639</c:v>
                </c:pt>
                <c:pt idx="89">
                  <c:v>-1.9396626157943639</c:v>
                </c:pt>
                <c:pt idx="90">
                  <c:v>-1.9396626157943639</c:v>
                </c:pt>
                <c:pt idx="91">
                  <c:v>-1.9396626157943639</c:v>
                </c:pt>
                <c:pt idx="92">
                  <c:v>-1.9396626157943639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contours'!$F$2:$F$94</c:f>
              <c:numCache>
                <c:formatCode>General</c:formatCode>
                <c:ptCount val="93"/>
                <c:pt idx="0">
                  <c:v>404.9880675</c:v>
                </c:pt>
                <c:pt idx="1">
                  <c:v>404.8883055</c:v>
                </c:pt>
                <c:pt idx="2">
                  <c:v>404.93998750000003</c:v>
                </c:pt>
                <c:pt idx="3">
                  <c:v>406.50389100000001</c:v>
                </c:pt>
                <c:pt idx="4">
                  <c:v>406.09533699999997</c:v>
                </c:pt>
                <c:pt idx="5">
                  <c:v>405.68780549999997</c:v>
                </c:pt>
                <c:pt idx="6">
                  <c:v>405.1010895</c:v>
                </c:pt>
                <c:pt idx="7">
                  <c:v>406.41661049999999</c:v>
                </c:pt>
                <c:pt idx="8">
                  <c:v>389.4765165</c:v>
                </c:pt>
                <c:pt idx="9">
                  <c:v>388.66741950000005</c:v>
                </c:pt>
                <c:pt idx="10">
                  <c:v>390.93846150000002</c:v>
                </c:pt>
                <c:pt idx="11">
                  <c:v>391.01252750000003</c:v>
                </c:pt>
                <c:pt idx="12">
                  <c:v>390.39106750000002</c:v>
                </c:pt>
                <c:pt idx="13">
                  <c:v>390.93226600000003</c:v>
                </c:pt>
                <c:pt idx="14">
                  <c:v>390.423813</c:v>
                </c:pt>
                <c:pt idx="15">
                  <c:v>391.16683950000004</c:v>
                </c:pt>
                <c:pt idx="16">
                  <c:v>389.4765165</c:v>
                </c:pt>
                <c:pt idx="17">
                  <c:v>388.66741950000005</c:v>
                </c:pt>
                <c:pt idx="18">
                  <c:v>390.93846150000002</c:v>
                </c:pt>
                <c:pt idx="19">
                  <c:v>391.01252750000003</c:v>
                </c:pt>
                <c:pt idx="20">
                  <c:v>390.39106750000002</c:v>
                </c:pt>
                <c:pt idx="21">
                  <c:v>390.93226600000003</c:v>
                </c:pt>
                <c:pt idx="22">
                  <c:v>390.423813</c:v>
                </c:pt>
                <c:pt idx="23">
                  <c:v>391.16683950000004</c:v>
                </c:pt>
                <c:pt idx="24">
                  <c:v>347.51663250000001</c:v>
                </c:pt>
                <c:pt idx="25">
                  <c:v>348.376282</c:v>
                </c:pt>
                <c:pt idx="26">
                  <c:v>347.40748550000001</c:v>
                </c:pt>
                <c:pt idx="27">
                  <c:v>346.81527699999998</c:v>
                </c:pt>
                <c:pt idx="28">
                  <c:v>347.00799549999999</c:v>
                </c:pt>
                <c:pt idx="29">
                  <c:v>347.35830699999997</c:v>
                </c:pt>
                <c:pt idx="30">
                  <c:v>347.55619799999999</c:v>
                </c:pt>
                <c:pt idx="31">
                  <c:v>347.3960265</c:v>
                </c:pt>
                <c:pt idx="32">
                  <c:v>482.48045350000001</c:v>
                </c:pt>
                <c:pt idx="33">
                  <c:v>482.269791</c:v>
                </c:pt>
                <c:pt idx="34">
                  <c:v>481.82519500000001</c:v>
                </c:pt>
                <c:pt idx="35">
                  <c:v>482.15599050000003</c:v>
                </c:pt>
                <c:pt idx="36">
                  <c:v>482.49438450000002</c:v>
                </c:pt>
                <c:pt idx="37">
                  <c:v>481.16905199999997</c:v>
                </c:pt>
                <c:pt idx="38">
                  <c:v>480.86190799999997</c:v>
                </c:pt>
                <c:pt idx="39">
                  <c:v>482.43634050000003</c:v>
                </c:pt>
                <c:pt idx="40">
                  <c:v>463.83019999999999</c:v>
                </c:pt>
                <c:pt idx="41">
                  <c:v>464.08415200000002</c:v>
                </c:pt>
                <c:pt idx="42">
                  <c:v>464.39312749999999</c:v>
                </c:pt>
                <c:pt idx="43">
                  <c:v>463.80474850000002</c:v>
                </c:pt>
                <c:pt idx="44">
                  <c:v>463.96679699999999</c:v>
                </c:pt>
                <c:pt idx="45">
                  <c:v>463.91355899999996</c:v>
                </c:pt>
                <c:pt idx="46">
                  <c:v>463.95310999999998</c:v>
                </c:pt>
                <c:pt idx="47">
                  <c:v>463.92115799999999</c:v>
                </c:pt>
                <c:pt idx="48">
                  <c:v>410.47706600000004</c:v>
                </c:pt>
                <c:pt idx="49">
                  <c:v>410.2881625</c:v>
                </c:pt>
                <c:pt idx="50">
                  <c:v>410.58833300000003</c:v>
                </c:pt>
                <c:pt idx="51">
                  <c:v>411.27139250000005</c:v>
                </c:pt>
                <c:pt idx="52">
                  <c:v>410.03152449999999</c:v>
                </c:pt>
                <c:pt idx="53">
                  <c:v>409.98469550000004</c:v>
                </c:pt>
                <c:pt idx="54">
                  <c:v>410.53701799999999</c:v>
                </c:pt>
                <c:pt idx="55">
                  <c:v>410.55955500000005</c:v>
                </c:pt>
                <c:pt idx="56">
                  <c:v>410.32192999999995</c:v>
                </c:pt>
                <c:pt idx="57">
                  <c:v>380.66380300000003</c:v>
                </c:pt>
                <c:pt idx="58">
                  <c:v>381.840912</c:v>
                </c:pt>
                <c:pt idx="59">
                  <c:v>381.18769799999995</c:v>
                </c:pt>
                <c:pt idx="60">
                  <c:v>380.222534</c:v>
                </c:pt>
                <c:pt idx="61">
                  <c:v>380.389679</c:v>
                </c:pt>
                <c:pt idx="62">
                  <c:v>380.67407200000002</c:v>
                </c:pt>
                <c:pt idx="63">
                  <c:v>380.64849849999996</c:v>
                </c:pt>
                <c:pt idx="64">
                  <c:v>380.4141545</c:v>
                </c:pt>
                <c:pt idx="65">
                  <c:v>380.40786750000001</c:v>
                </c:pt>
                <c:pt idx="66">
                  <c:v>321.07269300000002</c:v>
                </c:pt>
                <c:pt idx="67">
                  <c:v>321.00616450000001</c:v>
                </c:pt>
                <c:pt idx="68">
                  <c:v>321.3607485</c:v>
                </c:pt>
                <c:pt idx="69">
                  <c:v>321.32096850000005</c:v>
                </c:pt>
                <c:pt idx="70">
                  <c:v>321.34198000000004</c:v>
                </c:pt>
                <c:pt idx="71">
                  <c:v>321.37539649999997</c:v>
                </c:pt>
                <c:pt idx="72">
                  <c:v>321.56268299999999</c:v>
                </c:pt>
                <c:pt idx="73">
                  <c:v>321.76997349999999</c:v>
                </c:pt>
                <c:pt idx="74">
                  <c:v>321.38536049999999</c:v>
                </c:pt>
                <c:pt idx="75">
                  <c:v>305.95283500000005</c:v>
                </c:pt>
                <c:pt idx="76">
                  <c:v>306.12361150000004</c:v>
                </c:pt>
                <c:pt idx="77">
                  <c:v>306.02972399999999</c:v>
                </c:pt>
                <c:pt idx="78">
                  <c:v>305.88999949999999</c:v>
                </c:pt>
                <c:pt idx="79">
                  <c:v>305.88897700000001</c:v>
                </c:pt>
                <c:pt idx="80">
                  <c:v>305.84617600000001</c:v>
                </c:pt>
                <c:pt idx="81">
                  <c:v>305.83284000000003</c:v>
                </c:pt>
                <c:pt idx="82">
                  <c:v>305.57612649999999</c:v>
                </c:pt>
                <c:pt idx="83">
                  <c:v>305.652939</c:v>
                </c:pt>
                <c:pt idx="84">
                  <c:v>294.99272150000002</c:v>
                </c:pt>
                <c:pt idx="85">
                  <c:v>295.048813</c:v>
                </c:pt>
                <c:pt idx="86">
                  <c:v>295.34506199999998</c:v>
                </c:pt>
                <c:pt idx="87">
                  <c:v>294.82780449999996</c:v>
                </c:pt>
                <c:pt idx="88">
                  <c:v>294.94082649999996</c:v>
                </c:pt>
                <c:pt idx="89">
                  <c:v>294.75062550000001</c:v>
                </c:pt>
                <c:pt idx="90">
                  <c:v>295.57473749999997</c:v>
                </c:pt>
                <c:pt idx="91">
                  <c:v>295.11848450000002</c:v>
                </c:pt>
                <c:pt idx="92">
                  <c:v>295.096069</c:v>
                </c:pt>
              </c:numCache>
            </c:numRef>
          </c:xVal>
          <c:yVal>
            <c:numRef>
              <c:f>' 10 contours'!$H$2:$H$94</c:f>
              <c:numCache>
                <c:formatCode>General</c:formatCode>
                <c:ptCount val="93"/>
                <c:pt idx="0">
                  <c:v>3.9077771964395316</c:v>
                </c:pt>
                <c:pt idx="1">
                  <c:v>3.9077771964395316</c:v>
                </c:pt>
                <c:pt idx="2">
                  <c:v>3.9077771964395316</c:v>
                </c:pt>
                <c:pt idx="3">
                  <c:v>3.9077771964395316</c:v>
                </c:pt>
                <c:pt idx="4">
                  <c:v>3.9077771964395316</c:v>
                </c:pt>
                <c:pt idx="5">
                  <c:v>3.9077771964395316</c:v>
                </c:pt>
                <c:pt idx="6">
                  <c:v>3.9077771964395316</c:v>
                </c:pt>
                <c:pt idx="7">
                  <c:v>3.9077771964395316</c:v>
                </c:pt>
                <c:pt idx="8">
                  <c:v>3.9077771964395316</c:v>
                </c:pt>
                <c:pt idx="9">
                  <c:v>3.9077771964395316</c:v>
                </c:pt>
                <c:pt idx="10">
                  <c:v>3.9077771964395316</c:v>
                </c:pt>
                <c:pt idx="11">
                  <c:v>3.9077771964395316</c:v>
                </c:pt>
                <c:pt idx="12">
                  <c:v>3.9077771964395316</c:v>
                </c:pt>
                <c:pt idx="13">
                  <c:v>3.9077771964395316</c:v>
                </c:pt>
                <c:pt idx="14">
                  <c:v>3.9077771964395316</c:v>
                </c:pt>
                <c:pt idx="15">
                  <c:v>3.9077771964395316</c:v>
                </c:pt>
                <c:pt idx="16">
                  <c:v>3.9077771964395316</c:v>
                </c:pt>
                <c:pt idx="17">
                  <c:v>3.9077771964395316</c:v>
                </c:pt>
                <c:pt idx="18">
                  <c:v>3.9077771964395316</c:v>
                </c:pt>
                <c:pt idx="19">
                  <c:v>3.9077771964395316</c:v>
                </c:pt>
                <c:pt idx="20">
                  <c:v>3.9077771964395316</c:v>
                </c:pt>
                <c:pt idx="21">
                  <c:v>3.9077771964395316</c:v>
                </c:pt>
                <c:pt idx="22">
                  <c:v>3.9077771964395316</c:v>
                </c:pt>
                <c:pt idx="23">
                  <c:v>3.9077771964395316</c:v>
                </c:pt>
                <c:pt idx="24">
                  <c:v>3.9077771964395316</c:v>
                </c:pt>
                <c:pt idx="25">
                  <c:v>3.9077771964395316</c:v>
                </c:pt>
                <c:pt idx="26">
                  <c:v>3.9077771964395316</c:v>
                </c:pt>
                <c:pt idx="27">
                  <c:v>3.9077771964395316</c:v>
                </c:pt>
                <c:pt idx="28">
                  <c:v>3.9077771964395316</c:v>
                </c:pt>
                <c:pt idx="29">
                  <c:v>3.9077771964395316</c:v>
                </c:pt>
                <c:pt idx="30">
                  <c:v>3.9077771964395316</c:v>
                </c:pt>
                <c:pt idx="31">
                  <c:v>3.9077771964395316</c:v>
                </c:pt>
                <c:pt idx="32">
                  <c:v>3.9077771964395316</c:v>
                </c:pt>
                <c:pt idx="33">
                  <c:v>3.9077771964395316</c:v>
                </c:pt>
                <c:pt idx="34">
                  <c:v>3.9077771964395316</c:v>
                </c:pt>
                <c:pt idx="35">
                  <c:v>3.9077771964395316</c:v>
                </c:pt>
                <c:pt idx="36">
                  <c:v>3.9077771964395316</c:v>
                </c:pt>
                <c:pt idx="37">
                  <c:v>3.9077771964395316</c:v>
                </c:pt>
                <c:pt idx="38">
                  <c:v>3.9077771964395316</c:v>
                </c:pt>
                <c:pt idx="39">
                  <c:v>3.9077771964395316</c:v>
                </c:pt>
                <c:pt idx="40">
                  <c:v>3.9077771964395316</c:v>
                </c:pt>
                <c:pt idx="41">
                  <c:v>3.9077771964395316</c:v>
                </c:pt>
                <c:pt idx="42">
                  <c:v>3.9077771964395316</c:v>
                </c:pt>
                <c:pt idx="43">
                  <c:v>3.9077771964395316</c:v>
                </c:pt>
                <c:pt idx="44">
                  <c:v>3.9077771964395316</c:v>
                </c:pt>
                <c:pt idx="45">
                  <c:v>3.9077771964395316</c:v>
                </c:pt>
                <c:pt idx="46">
                  <c:v>3.9077771964395316</c:v>
                </c:pt>
                <c:pt idx="47">
                  <c:v>3.9077771964395316</c:v>
                </c:pt>
                <c:pt idx="48">
                  <c:v>3.9077771964395316</c:v>
                </c:pt>
                <c:pt idx="49">
                  <c:v>3.9077771964395316</c:v>
                </c:pt>
                <c:pt idx="50">
                  <c:v>3.9077771964395316</c:v>
                </c:pt>
                <c:pt idx="51">
                  <c:v>3.9077771964395316</c:v>
                </c:pt>
                <c:pt idx="52">
                  <c:v>3.9077771964395316</c:v>
                </c:pt>
                <c:pt idx="53">
                  <c:v>3.9077771964395316</c:v>
                </c:pt>
                <c:pt idx="54">
                  <c:v>3.9077771964395316</c:v>
                </c:pt>
                <c:pt idx="55">
                  <c:v>3.9077771964395316</c:v>
                </c:pt>
                <c:pt idx="56">
                  <c:v>3.9077771964395316</c:v>
                </c:pt>
                <c:pt idx="57">
                  <c:v>3.9077771964395316</c:v>
                </c:pt>
                <c:pt idx="58">
                  <c:v>3.9077771964395316</c:v>
                </c:pt>
                <c:pt idx="59">
                  <c:v>3.9077771964395316</c:v>
                </c:pt>
                <c:pt idx="60">
                  <c:v>3.9077771964395316</c:v>
                </c:pt>
                <c:pt idx="61">
                  <c:v>3.9077771964395316</c:v>
                </c:pt>
                <c:pt idx="62">
                  <c:v>3.9077771964395316</c:v>
                </c:pt>
                <c:pt idx="63">
                  <c:v>3.9077771964395316</c:v>
                </c:pt>
                <c:pt idx="64">
                  <c:v>3.9077771964395316</c:v>
                </c:pt>
                <c:pt idx="65">
                  <c:v>3.9077771964395316</c:v>
                </c:pt>
                <c:pt idx="66">
                  <c:v>3.9077771964395316</c:v>
                </c:pt>
                <c:pt idx="67">
                  <c:v>3.9077771964395316</c:v>
                </c:pt>
                <c:pt idx="68">
                  <c:v>3.9077771964395316</c:v>
                </c:pt>
                <c:pt idx="69">
                  <c:v>3.9077771964395316</c:v>
                </c:pt>
                <c:pt idx="70">
                  <c:v>3.9077771964395316</c:v>
                </c:pt>
                <c:pt idx="71">
                  <c:v>3.9077771964395316</c:v>
                </c:pt>
                <c:pt idx="72">
                  <c:v>3.9077771964395316</c:v>
                </c:pt>
                <c:pt idx="73">
                  <c:v>3.9077771964395316</c:v>
                </c:pt>
                <c:pt idx="74">
                  <c:v>3.9077771964395316</c:v>
                </c:pt>
                <c:pt idx="75">
                  <c:v>3.9077771964395316</c:v>
                </c:pt>
                <c:pt idx="76">
                  <c:v>3.9077771964395316</c:v>
                </c:pt>
                <c:pt idx="77">
                  <c:v>3.9077771964395316</c:v>
                </c:pt>
                <c:pt idx="78">
                  <c:v>3.9077771964395316</c:v>
                </c:pt>
                <c:pt idx="79">
                  <c:v>3.9077771964395316</c:v>
                </c:pt>
                <c:pt idx="80">
                  <c:v>3.9077771964395316</c:v>
                </c:pt>
                <c:pt idx="81">
                  <c:v>3.9077771964395316</c:v>
                </c:pt>
                <c:pt idx="82">
                  <c:v>3.9077771964395316</c:v>
                </c:pt>
                <c:pt idx="83">
                  <c:v>3.9077771964395316</c:v>
                </c:pt>
                <c:pt idx="84">
                  <c:v>3.9077771964395316</c:v>
                </c:pt>
                <c:pt idx="85">
                  <c:v>3.9077771964395316</c:v>
                </c:pt>
                <c:pt idx="86">
                  <c:v>3.9077771964395316</c:v>
                </c:pt>
                <c:pt idx="87">
                  <c:v>3.9077771964395316</c:v>
                </c:pt>
                <c:pt idx="88">
                  <c:v>3.9077771964395316</c:v>
                </c:pt>
                <c:pt idx="89">
                  <c:v>3.9077771964395316</c:v>
                </c:pt>
                <c:pt idx="90">
                  <c:v>3.9077771964395316</c:v>
                </c:pt>
                <c:pt idx="91">
                  <c:v>3.9077771964395316</c:v>
                </c:pt>
                <c:pt idx="92">
                  <c:v>3.9077771964395316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contours'!$F$2:$F$94</c:f>
              <c:numCache>
                <c:formatCode>General</c:formatCode>
                <c:ptCount val="93"/>
                <c:pt idx="0">
                  <c:v>404.9880675</c:v>
                </c:pt>
                <c:pt idx="1">
                  <c:v>404.8883055</c:v>
                </c:pt>
                <c:pt idx="2">
                  <c:v>404.93998750000003</c:v>
                </c:pt>
                <c:pt idx="3">
                  <c:v>406.50389100000001</c:v>
                </c:pt>
                <c:pt idx="4">
                  <c:v>406.09533699999997</c:v>
                </c:pt>
                <c:pt idx="5">
                  <c:v>405.68780549999997</c:v>
                </c:pt>
                <c:pt idx="6">
                  <c:v>405.1010895</c:v>
                </c:pt>
                <c:pt idx="7">
                  <c:v>406.41661049999999</c:v>
                </c:pt>
                <c:pt idx="8">
                  <c:v>389.4765165</c:v>
                </c:pt>
                <c:pt idx="9">
                  <c:v>388.66741950000005</c:v>
                </c:pt>
                <c:pt idx="10">
                  <c:v>390.93846150000002</c:v>
                </c:pt>
                <c:pt idx="11">
                  <c:v>391.01252750000003</c:v>
                </c:pt>
                <c:pt idx="12">
                  <c:v>390.39106750000002</c:v>
                </c:pt>
                <c:pt idx="13">
                  <c:v>390.93226600000003</c:v>
                </c:pt>
                <c:pt idx="14">
                  <c:v>390.423813</c:v>
                </c:pt>
                <c:pt idx="15">
                  <c:v>391.16683950000004</c:v>
                </c:pt>
                <c:pt idx="16">
                  <c:v>389.4765165</c:v>
                </c:pt>
                <c:pt idx="17">
                  <c:v>388.66741950000005</c:v>
                </c:pt>
                <c:pt idx="18">
                  <c:v>390.93846150000002</c:v>
                </c:pt>
                <c:pt idx="19">
                  <c:v>391.01252750000003</c:v>
                </c:pt>
                <c:pt idx="20">
                  <c:v>390.39106750000002</c:v>
                </c:pt>
                <c:pt idx="21">
                  <c:v>390.93226600000003</c:v>
                </c:pt>
                <c:pt idx="22">
                  <c:v>390.423813</c:v>
                </c:pt>
                <c:pt idx="23">
                  <c:v>391.16683950000004</c:v>
                </c:pt>
                <c:pt idx="24">
                  <c:v>347.51663250000001</c:v>
                </c:pt>
                <c:pt idx="25">
                  <c:v>348.376282</c:v>
                </c:pt>
                <c:pt idx="26">
                  <c:v>347.40748550000001</c:v>
                </c:pt>
                <c:pt idx="27">
                  <c:v>346.81527699999998</c:v>
                </c:pt>
                <c:pt idx="28">
                  <c:v>347.00799549999999</c:v>
                </c:pt>
                <c:pt idx="29">
                  <c:v>347.35830699999997</c:v>
                </c:pt>
                <c:pt idx="30">
                  <c:v>347.55619799999999</c:v>
                </c:pt>
                <c:pt idx="31">
                  <c:v>347.3960265</c:v>
                </c:pt>
                <c:pt idx="32">
                  <c:v>482.48045350000001</c:v>
                </c:pt>
                <c:pt idx="33">
                  <c:v>482.269791</c:v>
                </c:pt>
                <c:pt idx="34">
                  <c:v>481.82519500000001</c:v>
                </c:pt>
                <c:pt idx="35">
                  <c:v>482.15599050000003</c:v>
                </c:pt>
                <c:pt idx="36">
                  <c:v>482.49438450000002</c:v>
                </c:pt>
                <c:pt idx="37">
                  <c:v>481.16905199999997</c:v>
                </c:pt>
                <c:pt idx="38">
                  <c:v>480.86190799999997</c:v>
                </c:pt>
                <c:pt idx="39">
                  <c:v>482.43634050000003</c:v>
                </c:pt>
                <c:pt idx="40">
                  <c:v>463.83019999999999</c:v>
                </c:pt>
                <c:pt idx="41">
                  <c:v>464.08415200000002</c:v>
                </c:pt>
                <c:pt idx="42">
                  <c:v>464.39312749999999</c:v>
                </c:pt>
                <c:pt idx="43">
                  <c:v>463.80474850000002</c:v>
                </c:pt>
                <c:pt idx="44">
                  <c:v>463.96679699999999</c:v>
                </c:pt>
                <c:pt idx="45">
                  <c:v>463.91355899999996</c:v>
                </c:pt>
                <c:pt idx="46">
                  <c:v>463.95310999999998</c:v>
                </c:pt>
                <c:pt idx="47">
                  <c:v>463.92115799999999</c:v>
                </c:pt>
                <c:pt idx="48">
                  <c:v>410.47706600000004</c:v>
                </c:pt>
                <c:pt idx="49">
                  <c:v>410.2881625</c:v>
                </c:pt>
                <c:pt idx="50">
                  <c:v>410.58833300000003</c:v>
                </c:pt>
                <c:pt idx="51">
                  <c:v>411.27139250000005</c:v>
                </c:pt>
                <c:pt idx="52">
                  <c:v>410.03152449999999</c:v>
                </c:pt>
                <c:pt idx="53">
                  <c:v>409.98469550000004</c:v>
                </c:pt>
                <c:pt idx="54">
                  <c:v>410.53701799999999</c:v>
                </c:pt>
                <c:pt idx="55">
                  <c:v>410.55955500000005</c:v>
                </c:pt>
                <c:pt idx="56">
                  <c:v>410.32192999999995</c:v>
                </c:pt>
                <c:pt idx="57">
                  <c:v>380.66380300000003</c:v>
                </c:pt>
                <c:pt idx="58">
                  <c:v>381.840912</c:v>
                </c:pt>
                <c:pt idx="59">
                  <c:v>381.18769799999995</c:v>
                </c:pt>
                <c:pt idx="60">
                  <c:v>380.222534</c:v>
                </c:pt>
                <c:pt idx="61">
                  <c:v>380.389679</c:v>
                </c:pt>
                <c:pt idx="62">
                  <c:v>380.67407200000002</c:v>
                </c:pt>
                <c:pt idx="63">
                  <c:v>380.64849849999996</c:v>
                </c:pt>
                <c:pt idx="64">
                  <c:v>380.4141545</c:v>
                </c:pt>
                <c:pt idx="65">
                  <c:v>380.40786750000001</c:v>
                </c:pt>
                <c:pt idx="66">
                  <c:v>321.07269300000002</c:v>
                </c:pt>
                <c:pt idx="67">
                  <c:v>321.00616450000001</c:v>
                </c:pt>
                <c:pt idx="68">
                  <c:v>321.3607485</c:v>
                </c:pt>
                <c:pt idx="69">
                  <c:v>321.32096850000005</c:v>
                </c:pt>
                <c:pt idx="70">
                  <c:v>321.34198000000004</c:v>
                </c:pt>
                <c:pt idx="71">
                  <c:v>321.37539649999997</c:v>
                </c:pt>
                <c:pt idx="72">
                  <c:v>321.56268299999999</c:v>
                </c:pt>
                <c:pt idx="73">
                  <c:v>321.76997349999999</c:v>
                </c:pt>
                <c:pt idx="74">
                  <c:v>321.38536049999999</c:v>
                </c:pt>
                <c:pt idx="75">
                  <c:v>305.95283500000005</c:v>
                </c:pt>
                <c:pt idx="76">
                  <c:v>306.12361150000004</c:v>
                </c:pt>
                <c:pt idx="77">
                  <c:v>306.02972399999999</c:v>
                </c:pt>
                <c:pt idx="78">
                  <c:v>305.88999949999999</c:v>
                </c:pt>
                <c:pt idx="79">
                  <c:v>305.88897700000001</c:v>
                </c:pt>
                <c:pt idx="80">
                  <c:v>305.84617600000001</c:v>
                </c:pt>
                <c:pt idx="81">
                  <c:v>305.83284000000003</c:v>
                </c:pt>
                <c:pt idx="82">
                  <c:v>305.57612649999999</c:v>
                </c:pt>
                <c:pt idx="83">
                  <c:v>305.652939</c:v>
                </c:pt>
                <c:pt idx="84">
                  <c:v>294.99272150000002</c:v>
                </c:pt>
                <c:pt idx="85">
                  <c:v>295.048813</c:v>
                </c:pt>
                <c:pt idx="86">
                  <c:v>295.34506199999998</c:v>
                </c:pt>
                <c:pt idx="87">
                  <c:v>294.82780449999996</c:v>
                </c:pt>
                <c:pt idx="88">
                  <c:v>294.94082649999996</c:v>
                </c:pt>
                <c:pt idx="89">
                  <c:v>294.75062550000001</c:v>
                </c:pt>
                <c:pt idx="90">
                  <c:v>295.57473749999997</c:v>
                </c:pt>
                <c:pt idx="91">
                  <c:v>295.11848450000002</c:v>
                </c:pt>
                <c:pt idx="92">
                  <c:v>295.096069</c:v>
                </c:pt>
              </c:numCache>
            </c:numRef>
          </c:xVal>
          <c:yVal>
            <c:numRef>
              <c:f>' 10 contours'!$I$2:$I$94</c:f>
              <c:numCache>
                <c:formatCode>General</c:formatCode>
                <c:ptCount val="93"/>
                <c:pt idx="0">
                  <c:v>0.98405729032258393</c:v>
                </c:pt>
                <c:pt idx="1">
                  <c:v>0.98405729032258393</c:v>
                </c:pt>
                <c:pt idx="2">
                  <c:v>0.98405729032258393</c:v>
                </c:pt>
                <c:pt idx="3">
                  <c:v>0.98405729032258393</c:v>
                </c:pt>
                <c:pt idx="4">
                  <c:v>0.98405729032258393</c:v>
                </c:pt>
                <c:pt idx="5">
                  <c:v>0.98405729032258393</c:v>
                </c:pt>
                <c:pt idx="6">
                  <c:v>0.98405729032258393</c:v>
                </c:pt>
                <c:pt idx="7">
                  <c:v>0.98405729032258393</c:v>
                </c:pt>
                <c:pt idx="8">
                  <c:v>0.98405729032258393</c:v>
                </c:pt>
                <c:pt idx="9">
                  <c:v>0.98405729032258393</c:v>
                </c:pt>
                <c:pt idx="10">
                  <c:v>0.98405729032258393</c:v>
                </c:pt>
                <c:pt idx="11">
                  <c:v>0.98405729032258393</c:v>
                </c:pt>
                <c:pt idx="12">
                  <c:v>0.98405729032258393</c:v>
                </c:pt>
                <c:pt idx="13">
                  <c:v>0.98405729032258393</c:v>
                </c:pt>
                <c:pt idx="14">
                  <c:v>0.98405729032258393</c:v>
                </c:pt>
                <c:pt idx="15">
                  <c:v>0.98405729032258393</c:v>
                </c:pt>
                <c:pt idx="16">
                  <c:v>0.98405729032258393</c:v>
                </c:pt>
                <c:pt idx="17">
                  <c:v>0.98405729032258393</c:v>
                </c:pt>
                <c:pt idx="18">
                  <c:v>0.98405729032258393</c:v>
                </c:pt>
                <c:pt idx="19">
                  <c:v>0.98405729032258393</c:v>
                </c:pt>
                <c:pt idx="20">
                  <c:v>0.98405729032258393</c:v>
                </c:pt>
                <c:pt idx="21">
                  <c:v>0.98405729032258393</c:v>
                </c:pt>
                <c:pt idx="22">
                  <c:v>0.98405729032258393</c:v>
                </c:pt>
                <c:pt idx="23">
                  <c:v>0.98405729032258393</c:v>
                </c:pt>
                <c:pt idx="24">
                  <c:v>0.98405729032258393</c:v>
                </c:pt>
                <c:pt idx="25">
                  <c:v>0.98405729032258393</c:v>
                </c:pt>
                <c:pt idx="26">
                  <c:v>0.98405729032258393</c:v>
                </c:pt>
                <c:pt idx="27">
                  <c:v>0.98405729032258393</c:v>
                </c:pt>
                <c:pt idx="28">
                  <c:v>0.98405729032258393</c:v>
                </c:pt>
                <c:pt idx="29">
                  <c:v>0.98405729032258393</c:v>
                </c:pt>
                <c:pt idx="30">
                  <c:v>0.98405729032258393</c:v>
                </c:pt>
                <c:pt idx="31">
                  <c:v>0.98405729032258393</c:v>
                </c:pt>
                <c:pt idx="32">
                  <c:v>0.98405729032258393</c:v>
                </c:pt>
                <c:pt idx="33">
                  <c:v>0.98405729032258393</c:v>
                </c:pt>
                <c:pt idx="34">
                  <c:v>0.98405729032258393</c:v>
                </c:pt>
                <c:pt idx="35">
                  <c:v>0.98405729032258393</c:v>
                </c:pt>
                <c:pt idx="36">
                  <c:v>0.98405729032258393</c:v>
                </c:pt>
                <c:pt idx="37">
                  <c:v>0.98405729032258393</c:v>
                </c:pt>
                <c:pt idx="38">
                  <c:v>0.98405729032258393</c:v>
                </c:pt>
                <c:pt idx="39">
                  <c:v>0.98405729032258393</c:v>
                </c:pt>
                <c:pt idx="40">
                  <c:v>0.98405729032258393</c:v>
                </c:pt>
                <c:pt idx="41">
                  <c:v>0.98405729032258393</c:v>
                </c:pt>
                <c:pt idx="42">
                  <c:v>0.98405729032258393</c:v>
                </c:pt>
                <c:pt idx="43">
                  <c:v>0.98405729032258393</c:v>
                </c:pt>
                <c:pt idx="44">
                  <c:v>0.98405729032258393</c:v>
                </c:pt>
                <c:pt idx="45">
                  <c:v>0.98405729032258393</c:v>
                </c:pt>
                <c:pt idx="46">
                  <c:v>0.98405729032258393</c:v>
                </c:pt>
                <c:pt idx="47">
                  <c:v>0.98405729032258393</c:v>
                </c:pt>
                <c:pt idx="48">
                  <c:v>0.98405729032258393</c:v>
                </c:pt>
                <c:pt idx="49">
                  <c:v>0.98405729032258393</c:v>
                </c:pt>
                <c:pt idx="50">
                  <c:v>0.98405729032258393</c:v>
                </c:pt>
                <c:pt idx="51">
                  <c:v>0.98405729032258393</c:v>
                </c:pt>
                <c:pt idx="52">
                  <c:v>0.98405729032258393</c:v>
                </c:pt>
                <c:pt idx="53">
                  <c:v>0.98405729032258393</c:v>
                </c:pt>
                <c:pt idx="54">
                  <c:v>0.98405729032258393</c:v>
                </c:pt>
                <c:pt idx="55">
                  <c:v>0.98405729032258393</c:v>
                </c:pt>
                <c:pt idx="56">
                  <c:v>0.98405729032258393</c:v>
                </c:pt>
                <c:pt idx="57">
                  <c:v>0.98405729032258393</c:v>
                </c:pt>
                <c:pt idx="58">
                  <c:v>0.98405729032258393</c:v>
                </c:pt>
                <c:pt idx="59">
                  <c:v>0.98405729032258393</c:v>
                </c:pt>
                <c:pt idx="60">
                  <c:v>0.98405729032258393</c:v>
                </c:pt>
                <c:pt idx="61">
                  <c:v>0.98405729032258393</c:v>
                </c:pt>
                <c:pt idx="62">
                  <c:v>0.98405729032258393</c:v>
                </c:pt>
                <c:pt idx="63">
                  <c:v>0.98405729032258393</c:v>
                </c:pt>
                <c:pt idx="64">
                  <c:v>0.98405729032258393</c:v>
                </c:pt>
                <c:pt idx="65">
                  <c:v>0.98405729032258393</c:v>
                </c:pt>
                <c:pt idx="66">
                  <c:v>0.98405729032258393</c:v>
                </c:pt>
                <c:pt idx="67">
                  <c:v>0.98405729032258393</c:v>
                </c:pt>
                <c:pt idx="68">
                  <c:v>0.98405729032258393</c:v>
                </c:pt>
                <c:pt idx="69">
                  <c:v>0.98405729032258393</c:v>
                </c:pt>
                <c:pt idx="70">
                  <c:v>0.98405729032258393</c:v>
                </c:pt>
                <c:pt idx="71">
                  <c:v>0.98405729032258393</c:v>
                </c:pt>
                <c:pt idx="72">
                  <c:v>0.98405729032258393</c:v>
                </c:pt>
                <c:pt idx="73">
                  <c:v>0.98405729032258393</c:v>
                </c:pt>
                <c:pt idx="74">
                  <c:v>0.98405729032258393</c:v>
                </c:pt>
                <c:pt idx="75">
                  <c:v>0.98405729032258393</c:v>
                </c:pt>
                <c:pt idx="76">
                  <c:v>0.98405729032258393</c:v>
                </c:pt>
                <c:pt idx="77">
                  <c:v>0.98405729032258393</c:v>
                </c:pt>
                <c:pt idx="78">
                  <c:v>0.98405729032258393</c:v>
                </c:pt>
                <c:pt idx="79">
                  <c:v>0.98405729032258393</c:v>
                </c:pt>
                <c:pt idx="80">
                  <c:v>0.98405729032258393</c:v>
                </c:pt>
                <c:pt idx="81">
                  <c:v>0.98405729032258393</c:v>
                </c:pt>
                <c:pt idx="82">
                  <c:v>0.98405729032258393</c:v>
                </c:pt>
                <c:pt idx="83">
                  <c:v>0.98405729032258393</c:v>
                </c:pt>
                <c:pt idx="84">
                  <c:v>0.98405729032258393</c:v>
                </c:pt>
                <c:pt idx="85">
                  <c:v>0.98405729032258393</c:v>
                </c:pt>
                <c:pt idx="86">
                  <c:v>0.98405729032258393</c:v>
                </c:pt>
                <c:pt idx="87">
                  <c:v>0.98405729032258393</c:v>
                </c:pt>
                <c:pt idx="88">
                  <c:v>0.98405729032258393</c:v>
                </c:pt>
                <c:pt idx="89">
                  <c:v>0.98405729032258393</c:v>
                </c:pt>
                <c:pt idx="90">
                  <c:v>0.98405729032258393</c:v>
                </c:pt>
                <c:pt idx="91">
                  <c:v>0.98405729032258393</c:v>
                </c:pt>
                <c:pt idx="92">
                  <c:v>0.98405729032258393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582256"/>
        <c:axId val="453585000"/>
      </c:scatterChart>
      <c:valAx>
        <c:axId val="453582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53585000"/>
        <c:crosses val="autoZero"/>
        <c:crossBetween val="midCat"/>
      </c:valAx>
      <c:valAx>
        <c:axId val="453585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53582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Sheet2!$B$1:$B$44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5355904"/>
        <c:axId val="635357864"/>
      </c:barChart>
      <c:catAx>
        <c:axId val="6353559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357864"/>
        <c:crosses val="autoZero"/>
        <c:auto val="1"/>
        <c:lblAlgn val="ctr"/>
        <c:lblOffset val="100"/>
        <c:noMultiLvlLbl val="0"/>
      </c:catAx>
      <c:valAx>
        <c:axId val="635357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355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16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171450</xdr:rowOff>
    </xdr:from>
    <xdr:to>
      <xdr:col>10</xdr:col>
      <xdr:colOff>276225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7"/>
  <sheetViews>
    <sheetView tabSelected="1" zoomScale="70" zoomScaleNormal="70" workbookViewId="0">
      <pane ySplit="4815" topLeftCell="A71"/>
      <selection activeCell="C2" sqref="C2:D82"/>
      <selection pane="bottomLeft" activeCell="E84" sqref="E84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9" t="s">
        <v>22</v>
      </c>
      <c r="D1" s="19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12917.319336</v>
      </c>
      <c r="D2" s="5">
        <v>13020.566406</v>
      </c>
      <c r="E2" s="5">
        <f t="shared" ref="E2:E8" si="0">D2-C2</f>
        <v>103.24706999999944</v>
      </c>
      <c r="F2">
        <f t="shared" ref="F2:F8" si="1">AVERAGE(C2,D2)</f>
        <v>12968.942870999999</v>
      </c>
      <c r="G2">
        <f>$G$87</f>
        <v>52.313164235490575</v>
      </c>
      <c r="H2">
        <f>$G$88</f>
        <v>184.74517638179285</v>
      </c>
      <c r="I2">
        <f>$E$83</f>
        <v>118.52917030864171</v>
      </c>
      <c r="J2">
        <f t="shared" ref="J2:J8" si="2">(E2/D2)*100</f>
        <v>0.79295375316716032</v>
      </c>
      <c r="O2">
        <f>D2/C2</f>
        <v>1.0079929176723419</v>
      </c>
      <c r="Y2" s="5"/>
    </row>
    <row r="3" spans="2:26" x14ac:dyDescent="0.25">
      <c r="B3" s="1">
        <v>2</v>
      </c>
      <c r="C3" s="5">
        <v>12914.361328000001</v>
      </c>
      <c r="D3" s="5">
        <v>13015.8125</v>
      </c>
      <c r="E3" s="5">
        <f t="shared" si="0"/>
        <v>101.45117199999913</v>
      </c>
      <c r="F3">
        <f t="shared" si="1"/>
        <v>12965.086914</v>
      </c>
      <c r="G3">
        <f>$G$87</f>
        <v>52.313164235490575</v>
      </c>
      <c r="H3">
        <f>$G$88</f>
        <v>184.74517638179285</v>
      </c>
      <c r="I3">
        <f>$E$83</f>
        <v>118.52917030864171</v>
      </c>
      <c r="J3">
        <f t="shared" si="2"/>
        <v>0.77944555516606528</v>
      </c>
      <c r="L3" s="16"/>
      <c r="O3">
        <f t="shared" ref="O3:O47" si="3">D3/C3</f>
        <v>1.0078556863497414</v>
      </c>
      <c r="Y3" s="5"/>
    </row>
    <row r="4" spans="2:26" x14ac:dyDescent="0.25">
      <c r="B4" s="1">
        <v>3</v>
      </c>
      <c r="C4" s="5">
        <v>12924.441406</v>
      </c>
      <c r="D4" s="5">
        <v>13018.940430000001</v>
      </c>
      <c r="E4" s="5">
        <f t="shared" si="0"/>
        <v>94.499024000000645</v>
      </c>
      <c r="F4">
        <f t="shared" si="1"/>
        <v>12971.690918</v>
      </c>
      <c r="G4">
        <f>$G$87</f>
        <v>52.313164235490575</v>
      </c>
      <c r="H4">
        <f>$G$88</f>
        <v>184.74517638179285</v>
      </c>
      <c r="I4">
        <f>$E$83</f>
        <v>118.52917030864171</v>
      </c>
      <c r="J4">
        <f t="shared" si="2"/>
        <v>0.72585802591310145</v>
      </c>
      <c r="O4">
        <f t="shared" si="3"/>
        <v>1.0073116524754508</v>
      </c>
      <c r="Y4" s="5"/>
    </row>
    <row r="5" spans="2:26" x14ac:dyDescent="0.25">
      <c r="B5" s="1">
        <v>4</v>
      </c>
      <c r="C5" s="5">
        <v>12923.227539</v>
      </c>
      <c r="D5" s="5">
        <v>13055.805664</v>
      </c>
      <c r="E5" s="5">
        <f t="shared" si="0"/>
        <v>132.578125</v>
      </c>
      <c r="F5">
        <f t="shared" si="1"/>
        <v>12989.5166015</v>
      </c>
      <c r="G5">
        <f>$G$87</f>
        <v>52.313164235490575</v>
      </c>
      <c r="H5">
        <f>$G$88</f>
        <v>184.74517638179285</v>
      </c>
      <c r="I5">
        <f>$E$83</f>
        <v>118.52917030864171</v>
      </c>
      <c r="J5">
        <f t="shared" si="2"/>
        <v>1.0154725676223118</v>
      </c>
      <c r="O5">
        <f t="shared" si="3"/>
        <v>1.0102589020118931</v>
      </c>
      <c r="Y5" s="5"/>
    </row>
    <row r="6" spans="2:26" x14ac:dyDescent="0.25">
      <c r="B6" s="1">
        <v>5</v>
      </c>
      <c r="C6" s="5">
        <v>12933.363281</v>
      </c>
      <c r="D6" s="5">
        <v>13034.575194999999</v>
      </c>
      <c r="E6" s="5">
        <f t="shared" si="0"/>
        <v>101.21191399999952</v>
      </c>
      <c r="F6">
        <f t="shared" si="1"/>
        <v>12983.969238</v>
      </c>
      <c r="G6">
        <f>$G$87</f>
        <v>52.313164235490575</v>
      </c>
      <c r="H6">
        <f>$G$88</f>
        <v>184.74517638179285</v>
      </c>
      <c r="I6">
        <f>$E$83</f>
        <v>118.52917030864171</v>
      </c>
      <c r="J6">
        <f t="shared" si="2"/>
        <v>0.77648801350138308</v>
      </c>
      <c r="O6">
        <f t="shared" si="3"/>
        <v>1.0078256453330037</v>
      </c>
      <c r="Y6" s="5"/>
    </row>
    <row r="7" spans="2:26" x14ac:dyDescent="0.25">
      <c r="B7" s="1">
        <v>6</v>
      </c>
      <c r="C7" s="5">
        <v>12935.155273</v>
      </c>
      <c r="D7" s="5">
        <v>13026.087890999999</v>
      </c>
      <c r="E7" s="5">
        <f t="shared" si="0"/>
        <v>90.932617999998911</v>
      </c>
      <c r="F7">
        <f t="shared" si="1"/>
        <v>12980.621582</v>
      </c>
      <c r="G7">
        <f>$G$87</f>
        <v>52.313164235490575</v>
      </c>
      <c r="H7">
        <f>$G$88</f>
        <v>184.74517638179285</v>
      </c>
      <c r="I7">
        <f>$E$83</f>
        <v>118.52917030864171</v>
      </c>
      <c r="J7">
        <f t="shared" si="2"/>
        <v>0.69808079571477621</v>
      </c>
      <c r="O7">
        <f t="shared" si="3"/>
        <v>1.0070298822148509</v>
      </c>
      <c r="Y7" s="5"/>
    </row>
    <row r="8" spans="2:26" x14ac:dyDescent="0.25">
      <c r="B8" s="1">
        <v>7</v>
      </c>
      <c r="C8" s="5">
        <v>11881.974609000001</v>
      </c>
      <c r="D8" s="5">
        <v>11995.762694999999</v>
      </c>
      <c r="E8" s="5">
        <f t="shared" si="0"/>
        <v>113.78808599999866</v>
      </c>
      <c r="F8">
        <f t="shared" si="1"/>
        <v>11938.868652000001</v>
      </c>
      <c r="G8">
        <f>$G$87</f>
        <v>52.313164235490575</v>
      </c>
      <c r="H8">
        <f>$G$88</f>
        <v>184.74517638179285</v>
      </c>
      <c r="I8">
        <f>$E$83</f>
        <v>118.52917030864171</v>
      </c>
      <c r="J8">
        <f t="shared" si="2"/>
        <v>0.94856899801316596</v>
      </c>
      <c r="O8">
        <f t="shared" si="3"/>
        <v>1.0095765299745558</v>
      </c>
      <c r="Y8" s="5"/>
    </row>
    <row r="9" spans="2:26" x14ac:dyDescent="0.25">
      <c r="B9" s="1">
        <v>8</v>
      </c>
      <c r="C9" s="5">
        <v>11938.005859000001</v>
      </c>
      <c r="D9" s="5">
        <v>11968.951171999999</v>
      </c>
      <c r="E9" s="5">
        <f t="shared" ref="E9:E47" si="4">D9-C9</f>
        <v>30.94531299999835</v>
      </c>
      <c r="F9">
        <f t="shared" ref="F9:F21" si="5">AVERAGE(C9,D9)</f>
        <v>11953.478515499999</v>
      </c>
      <c r="G9">
        <f>$G$87</f>
        <v>52.313164235490575</v>
      </c>
      <c r="H9">
        <f>$G$88</f>
        <v>184.74517638179285</v>
      </c>
      <c r="I9">
        <f>$E$83</f>
        <v>118.52917030864171</v>
      </c>
      <c r="J9">
        <f t="shared" ref="J9:J47" si="6">(E9/D9)*100</f>
        <v>0.25854657233786188</v>
      </c>
      <c r="O9">
        <f t="shared" si="3"/>
        <v>1.002592167684075</v>
      </c>
      <c r="Y9" s="5"/>
    </row>
    <row r="10" spans="2:26" x14ac:dyDescent="0.25">
      <c r="B10" s="1">
        <v>9</v>
      </c>
      <c r="C10" s="5">
        <v>11903.913086</v>
      </c>
      <c r="D10" s="5">
        <v>12050.775390999999</v>
      </c>
      <c r="E10" s="5">
        <f t="shared" si="4"/>
        <v>146.86230499999874</v>
      </c>
      <c r="F10">
        <f t="shared" si="5"/>
        <v>11977.3442385</v>
      </c>
      <c r="G10">
        <f>$G$87</f>
        <v>52.313164235490575</v>
      </c>
      <c r="H10">
        <f>$G$88</f>
        <v>184.74517638179285</v>
      </c>
      <c r="I10">
        <f>$E$83</f>
        <v>118.52917030864171</v>
      </c>
      <c r="J10">
        <f t="shared" si="6"/>
        <v>1.2186958949519662</v>
      </c>
      <c r="O10">
        <f t="shared" si="3"/>
        <v>1.0123373132800104</v>
      </c>
      <c r="Y10" s="5"/>
    </row>
    <row r="11" spans="2:26" x14ac:dyDescent="0.25">
      <c r="B11" s="1">
        <v>10</v>
      </c>
      <c r="C11" s="5">
        <v>11905.316406</v>
      </c>
      <c r="D11" s="5">
        <v>12070.105469</v>
      </c>
      <c r="E11" s="5">
        <f t="shared" si="4"/>
        <v>164.78906300000017</v>
      </c>
      <c r="F11">
        <f t="shared" si="5"/>
        <v>11987.7109375</v>
      </c>
      <c r="G11">
        <f>$G$87</f>
        <v>52.313164235490575</v>
      </c>
      <c r="H11">
        <f>$G$88</f>
        <v>184.74517638179285</v>
      </c>
      <c r="I11">
        <f>$E$83</f>
        <v>118.52917030864171</v>
      </c>
      <c r="J11">
        <f t="shared" si="6"/>
        <v>1.3652661397469366</v>
      </c>
      <c r="O11">
        <f t="shared" si="3"/>
        <v>1.0138416365748122</v>
      </c>
      <c r="Y11" s="5"/>
    </row>
    <row r="12" spans="2:26" x14ac:dyDescent="0.25">
      <c r="B12" s="1">
        <v>11</v>
      </c>
      <c r="C12" s="5">
        <v>11879.536133</v>
      </c>
      <c r="D12" s="5">
        <v>12054.034180000001</v>
      </c>
      <c r="E12" s="5">
        <f t="shared" si="4"/>
        <v>174.49804700000095</v>
      </c>
      <c r="F12">
        <f t="shared" si="5"/>
        <v>11966.7851565</v>
      </c>
      <c r="G12">
        <f>$G$87</f>
        <v>52.313164235490575</v>
      </c>
      <c r="H12">
        <f>$G$88</f>
        <v>184.74517638179285</v>
      </c>
      <c r="I12">
        <f>$E$83</f>
        <v>118.52917030864171</v>
      </c>
      <c r="J12">
        <f t="shared" si="6"/>
        <v>1.4476319246674056</v>
      </c>
      <c r="O12">
        <f t="shared" si="3"/>
        <v>1.0146889613404404</v>
      </c>
      <c r="Y12" s="5"/>
    </row>
    <row r="13" spans="2:26" x14ac:dyDescent="0.25">
      <c r="B13" s="1">
        <v>12</v>
      </c>
      <c r="C13" s="5">
        <v>11884.140625</v>
      </c>
      <c r="D13" s="5">
        <v>12039.249023</v>
      </c>
      <c r="E13" s="5">
        <f t="shared" si="4"/>
        <v>155.10839800000031</v>
      </c>
      <c r="F13">
        <f t="shared" si="5"/>
        <v>11961.694824</v>
      </c>
      <c r="G13">
        <f>$G$87</f>
        <v>52.313164235490575</v>
      </c>
      <c r="H13">
        <f>$G$88</f>
        <v>184.74517638179285</v>
      </c>
      <c r="I13">
        <f>$E$83</f>
        <v>118.52917030864171</v>
      </c>
      <c r="J13">
        <f t="shared" si="6"/>
        <v>1.2883560901820239</v>
      </c>
      <c r="O13">
        <f t="shared" si="3"/>
        <v>1.0130517134468864</v>
      </c>
      <c r="Y13" s="5"/>
    </row>
    <row r="14" spans="2:26" x14ac:dyDescent="0.25">
      <c r="B14" s="1">
        <v>13</v>
      </c>
      <c r="C14" s="5">
        <v>11890.020508</v>
      </c>
      <c r="D14" s="5">
        <v>12080.919921999999</v>
      </c>
      <c r="E14" s="5">
        <f t="shared" si="4"/>
        <v>190.89941399999952</v>
      </c>
      <c r="F14">
        <f t="shared" si="5"/>
        <v>11985.470214999999</v>
      </c>
      <c r="G14">
        <f>$G$87</f>
        <v>52.313164235490575</v>
      </c>
      <c r="H14">
        <f>$G$88</f>
        <v>184.74517638179285</v>
      </c>
      <c r="I14">
        <f>$E$83</f>
        <v>118.52917030864171</v>
      </c>
      <c r="J14">
        <f t="shared" si="6"/>
        <v>1.5801728281665168</v>
      </c>
      <c r="O14">
        <f t="shared" si="3"/>
        <v>1.0160554318532551</v>
      </c>
      <c r="Y14" s="5"/>
    </row>
    <row r="15" spans="2:26" x14ac:dyDescent="0.25">
      <c r="B15" s="1">
        <v>14</v>
      </c>
      <c r="C15" s="5">
        <v>9782.9697269999997</v>
      </c>
      <c r="D15" s="5">
        <v>9889.7597659999992</v>
      </c>
      <c r="E15" s="5">
        <f t="shared" si="4"/>
        <v>106.79003899999952</v>
      </c>
      <c r="F15">
        <f t="shared" si="5"/>
        <v>9836.3647464999995</v>
      </c>
      <c r="G15">
        <f>$G$87</f>
        <v>52.313164235490575</v>
      </c>
      <c r="H15">
        <f>$G$88</f>
        <v>184.74517638179285</v>
      </c>
      <c r="I15">
        <f>$E$83</f>
        <v>118.52917030864171</v>
      </c>
      <c r="J15">
        <f t="shared" si="6"/>
        <v>1.079804176509251</v>
      </c>
      <c r="O15">
        <f t="shared" si="3"/>
        <v>1.0109159122413791</v>
      </c>
      <c r="Y15" s="5"/>
    </row>
    <row r="16" spans="2:26" x14ac:dyDescent="0.25">
      <c r="B16" s="1">
        <v>16</v>
      </c>
      <c r="C16">
        <v>9783.5966800000006</v>
      </c>
      <c r="D16">
        <v>9918.4453130000002</v>
      </c>
      <c r="E16" s="5">
        <f t="shared" si="4"/>
        <v>134.84863299999961</v>
      </c>
      <c r="F16">
        <f t="shared" si="5"/>
        <v>9851.0209964999995</v>
      </c>
      <c r="G16">
        <f>$G$87</f>
        <v>52.313164235490575</v>
      </c>
      <c r="H16">
        <f>$G$88</f>
        <v>184.74517638179285</v>
      </c>
      <c r="I16">
        <f>$E$83</f>
        <v>118.52917030864171</v>
      </c>
      <c r="J16">
        <f t="shared" si="6"/>
        <v>1.359574295613194</v>
      </c>
      <c r="O16">
        <f t="shared" si="3"/>
        <v>1.0137831349155737</v>
      </c>
      <c r="Y16" s="5"/>
    </row>
    <row r="17" spans="2:25" x14ac:dyDescent="0.25">
      <c r="B17" s="1">
        <v>17</v>
      </c>
      <c r="C17">
        <v>9782.4873050000006</v>
      </c>
      <c r="D17">
        <v>9897.2021480000003</v>
      </c>
      <c r="E17" s="5">
        <f t="shared" si="4"/>
        <v>114.71484299999975</v>
      </c>
      <c r="F17">
        <f t="shared" si="5"/>
        <v>9839.8447264999995</v>
      </c>
      <c r="G17">
        <f>$G$87</f>
        <v>52.313164235490575</v>
      </c>
      <c r="H17">
        <f>$G$88</f>
        <v>184.74517638179285</v>
      </c>
      <c r="I17">
        <f>$E$83</f>
        <v>118.52917030864171</v>
      </c>
      <c r="J17">
        <f t="shared" si="6"/>
        <v>1.1590633522947797</v>
      </c>
      <c r="O17">
        <f t="shared" si="3"/>
        <v>1.0117265516860285</v>
      </c>
      <c r="Y17" s="5"/>
    </row>
    <row r="18" spans="2:25" x14ac:dyDescent="0.25">
      <c r="B18" s="1">
        <v>18</v>
      </c>
      <c r="C18">
        <v>9787.8125</v>
      </c>
      <c r="D18">
        <v>9897.1279300000006</v>
      </c>
      <c r="E18" s="5">
        <f t="shared" si="4"/>
        <v>109.31543000000056</v>
      </c>
      <c r="F18">
        <f t="shared" si="5"/>
        <v>9842.4702150000012</v>
      </c>
      <c r="G18">
        <f>$G$87</f>
        <v>52.313164235490575</v>
      </c>
      <c r="H18">
        <f>$G$88</f>
        <v>184.74517638179285</v>
      </c>
      <c r="I18">
        <f>$E$83</f>
        <v>118.52917030864171</v>
      </c>
      <c r="J18">
        <f t="shared" si="6"/>
        <v>1.1045166918439595</v>
      </c>
      <c r="O18">
        <f t="shared" si="3"/>
        <v>1.0111685251428755</v>
      </c>
      <c r="Y18" s="5"/>
    </row>
    <row r="19" spans="2:25" x14ac:dyDescent="0.25">
      <c r="B19" s="1">
        <v>19</v>
      </c>
      <c r="C19">
        <v>9787.4404300000006</v>
      </c>
      <c r="D19">
        <v>9913.0400389999995</v>
      </c>
      <c r="E19" s="5">
        <f t="shared" si="4"/>
        <v>125.59960899999896</v>
      </c>
      <c r="F19">
        <f t="shared" si="5"/>
        <v>9850.240234500001</v>
      </c>
      <c r="G19">
        <f>$G$87</f>
        <v>52.313164235490575</v>
      </c>
      <c r="H19">
        <f>$G$88</f>
        <v>184.74517638179285</v>
      </c>
      <c r="I19">
        <f>$E$83</f>
        <v>118.52917030864171</v>
      </c>
      <c r="J19">
        <f t="shared" si="6"/>
        <v>1.2670140391430227</v>
      </c>
      <c r="O19">
        <f t="shared" si="3"/>
        <v>1.0128327329191211</v>
      </c>
      <c r="Y19" s="5"/>
    </row>
    <row r="20" spans="2:25" x14ac:dyDescent="0.25">
      <c r="B20" s="1">
        <v>20</v>
      </c>
      <c r="C20">
        <v>9787.4580079999996</v>
      </c>
      <c r="D20">
        <v>9891.4873050000006</v>
      </c>
      <c r="E20" s="5">
        <f t="shared" si="4"/>
        <v>104.02929700000095</v>
      </c>
      <c r="F20">
        <f t="shared" si="5"/>
        <v>9839.4726565000001</v>
      </c>
      <c r="G20">
        <f>$G$87</f>
        <v>52.313164235490575</v>
      </c>
      <c r="H20">
        <f>$G$88</f>
        <v>184.74517638179285</v>
      </c>
      <c r="I20">
        <f>$E$83</f>
        <v>118.52917030864171</v>
      </c>
      <c r="J20">
        <f t="shared" si="6"/>
        <v>1.0517053077287546</v>
      </c>
      <c r="O20">
        <f t="shared" si="3"/>
        <v>1.0106288371214436</v>
      </c>
      <c r="Y20" s="5"/>
    </row>
    <row r="21" spans="2:25" x14ac:dyDescent="0.25">
      <c r="B21" s="1">
        <v>21</v>
      </c>
      <c r="C21">
        <v>9446.7861329999996</v>
      </c>
      <c r="D21">
        <v>9559.3408199999994</v>
      </c>
      <c r="E21" s="5">
        <f t="shared" si="4"/>
        <v>112.55468699999983</v>
      </c>
      <c r="F21">
        <f t="shared" si="5"/>
        <v>9503.0634764999995</v>
      </c>
      <c r="G21">
        <f>$G$87</f>
        <v>52.313164235490575</v>
      </c>
      <c r="H21">
        <f>$G$88</f>
        <v>184.74517638179285</v>
      </c>
      <c r="I21">
        <f>$E$83</f>
        <v>118.52917030864171</v>
      </c>
      <c r="J21">
        <f t="shared" si="6"/>
        <v>1.1774314685434539</v>
      </c>
      <c r="O21">
        <f t="shared" si="3"/>
        <v>1.011914600946328</v>
      </c>
      <c r="Y21" s="5"/>
    </row>
    <row r="22" spans="2:25" x14ac:dyDescent="0.25">
      <c r="B22" s="1">
        <v>23</v>
      </c>
      <c r="C22">
        <v>9456.4609380000002</v>
      </c>
      <c r="D22">
        <v>9593.859375</v>
      </c>
      <c r="E22" s="5">
        <f t="shared" si="4"/>
        <v>137.39843699999983</v>
      </c>
      <c r="F22">
        <f t="shared" ref="F22:F46" si="7">AVERAGE(C22,D22)</f>
        <v>9525.1601565000001</v>
      </c>
      <c r="G22">
        <f>$G$87</f>
        <v>52.313164235490575</v>
      </c>
      <c r="H22">
        <f>$G$88</f>
        <v>184.74517638179285</v>
      </c>
      <c r="I22">
        <f>$E$83</f>
        <v>118.52917030864171</v>
      </c>
      <c r="J22">
        <f t="shared" si="6"/>
        <v>1.432149791126158</v>
      </c>
      <c r="O22">
        <f t="shared" si="3"/>
        <v>1.0145295833082624</v>
      </c>
      <c r="Y22" s="5"/>
    </row>
    <row r="23" spans="2:25" x14ac:dyDescent="0.25">
      <c r="B23" s="1">
        <v>24</v>
      </c>
      <c r="C23">
        <v>9448.7304690000001</v>
      </c>
      <c r="D23">
        <v>9587.4570309999999</v>
      </c>
      <c r="E23" s="5">
        <f t="shared" si="4"/>
        <v>138.72656199999983</v>
      </c>
      <c r="F23">
        <f t="shared" si="7"/>
        <v>9518.09375</v>
      </c>
      <c r="G23">
        <f>$G$87</f>
        <v>52.313164235490575</v>
      </c>
      <c r="H23">
        <f>$G$88</f>
        <v>184.74517638179285</v>
      </c>
      <c r="I23">
        <f>$E$83</f>
        <v>118.52917030864171</v>
      </c>
      <c r="J23">
        <f t="shared" si="6"/>
        <v>1.446958891721158</v>
      </c>
      <c r="O23">
        <f t="shared" si="3"/>
        <v>1.0146820318830283</v>
      </c>
      <c r="Y23" s="5"/>
    </row>
    <row r="24" spans="2:25" x14ac:dyDescent="0.25">
      <c r="B24" s="1">
        <v>25</v>
      </c>
      <c r="C24">
        <v>9447.3417969999991</v>
      </c>
      <c r="D24">
        <v>9566.8271480000003</v>
      </c>
      <c r="E24" s="5">
        <f t="shared" si="4"/>
        <v>119.48535100000117</v>
      </c>
      <c r="F24">
        <f t="shared" si="7"/>
        <v>9507.0844724999988</v>
      </c>
      <c r="G24">
        <f>$G$87</f>
        <v>52.313164235490575</v>
      </c>
      <c r="H24">
        <f>$G$88</f>
        <v>184.74517638179285</v>
      </c>
      <c r="I24">
        <f>$E$83</f>
        <v>118.52917030864171</v>
      </c>
      <c r="J24">
        <f t="shared" si="6"/>
        <v>1.2489548431423292</v>
      </c>
      <c r="O24">
        <f t="shared" si="3"/>
        <v>1.0126475101216241</v>
      </c>
      <c r="Y24" s="5"/>
    </row>
    <row r="25" spans="2:25" x14ac:dyDescent="0.25">
      <c r="B25" s="1">
        <v>26</v>
      </c>
      <c r="C25">
        <v>9453.5322269999997</v>
      </c>
      <c r="D25">
        <v>9565.3076170000004</v>
      </c>
      <c r="E25" s="5">
        <f t="shared" si="4"/>
        <v>111.7753900000007</v>
      </c>
      <c r="F25">
        <f t="shared" si="7"/>
        <v>9509.419922000001</v>
      </c>
      <c r="G25">
        <f>$G$87</f>
        <v>52.313164235490575</v>
      </c>
      <c r="H25">
        <f>$G$88</f>
        <v>184.74517638179285</v>
      </c>
      <c r="I25">
        <f>$E$83</f>
        <v>118.52917030864171</v>
      </c>
      <c r="J25">
        <f t="shared" si="6"/>
        <v>1.1685498728901016</v>
      </c>
      <c r="O25">
        <f t="shared" si="3"/>
        <v>1.011823664141194</v>
      </c>
      <c r="Y25" s="5"/>
    </row>
    <row r="26" spans="2:25" x14ac:dyDescent="0.25">
      <c r="B26" s="1">
        <v>27</v>
      </c>
      <c r="C26">
        <v>9454.0986329999996</v>
      </c>
      <c r="D26">
        <v>9581.9638670000004</v>
      </c>
      <c r="E26" s="5">
        <f t="shared" si="4"/>
        <v>127.86523400000078</v>
      </c>
      <c r="F26">
        <f t="shared" si="7"/>
        <v>9518.03125</v>
      </c>
      <c r="G26">
        <f>$G$87</f>
        <v>52.313164235490575</v>
      </c>
      <c r="H26">
        <f>$G$88</f>
        <v>184.74517638179285</v>
      </c>
      <c r="I26">
        <f>$E$83</f>
        <v>118.52917030864171</v>
      </c>
      <c r="J26">
        <f t="shared" si="6"/>
        <v>1.3344366121058426</v>
      </c>
      <c r="O26">
        <f t="shared" si="3"/>
        <v>1.0135248466261693</v>
      </c>
      <c r="Y26" s="5"/>
    </row>
    <row r="27" spans="2:25" x14ac:dyDescent="0.25">
      <c r="B27" s="1">
        <v>28</v>
      </c>
      <c r="C27">
        <v>9453.9501949999994</v>
      </c>
      <c r="D27">
        <v>9560.7607420000004</v>
      </c>
      <c r="E27" s="5">
        <f t="shared" si="4"/>
        <v>106.81054700000095</v>
      </c>
      <c r="F27">
        <f t="shared" si="7"/>
        <v>9507.3554684999999</v>
      </c>
      <c r="G27">
        <f>$G$87</f>
        <v>52.313164235490575</v>
      </c>
      <c r="H27">
        <f>$G$88</f>
        <v>184.74517638179285</v>
      </c>
      <c r="I27">
        <f>$E$83</f>
        <v>118.52917030864171</v>
      </c>
      <c r="J27">
        <f t="shared" si="6"/>
        <v>1.1171762360999886</v>
      </c>
      <c r="O27">
        <f t="shared" si="3"/>
        <v>1.0112979807167264</v>
      </c>
      <c r="Y27" s="5"/>
    </row>
    <row r="28" spans="2:25" x14ac:dyDescent="0.25">
      <c r="B28" s="1">
        <v>30</v>
      </c>
      <c r="C28">
        <v>17684.347656000002</v>
      </c>
      <c r="D28">
        <v>17787.179688</v>
      </c>
      <c r="E28" s="5">
        <f t="shared" si="4"/>
        <v>102.83203199999843</v>
      </c>
      <c r="F28">
        <f t="shared" si="7"/>
        <v>17735.763672000001</v>
      </c>
      <c r="G28">
        <f>$G$87</f>
        <v>52.313164235490575</v>
      </c>
      <c r="H28">
        <f>$G$88</f>
        <v>184.74517638179285</v>
      </c>
      <c r="I28">
        <f>$E$83</f>
        <v>118.52917030864171</v>
      </c>
      <c r="J28">
        <f t="shared" si="6"/>
        <v>0.57812443458573348</v>
      </c>
      <c r="O28">
        <f t="shared" si="3"/>
        <v>1.0058148614809159</v>
      </c>
      <c r="Y28" s="5"/>
    </row>
    <row r="29" spans="2:25" x14ac:dyDescent="0.25">
      <c r="B29" s="1">
        <v>31</v>
      </c>
      <c r="C29">
        <v>17700.869140999999</v>
      </c>
      <c r="D29">
        <v>17847.275390999999</v>
      </c>
      <c r="E29" s="5">
        <f t="shared" si="4"/>
        <v>146.40625</v>
      </c>
      <c r="F29">
        <f t="shared" si="7"/>
        <v>17774.072265999999</v>
      </c>
      <c r="G29">
        <f>$G$87</f>
        <v>52.313164235490575</v>
      </c>
      <c r="H29">
        <f>$G$88</f>
        <v>184.74517638179285</v>
      </c>
      <c r="I29">
        <f>$E$83</f>
        <v>118.52917030864171</v>
      </c>
      <c r="J29">
        <f t="shared" si="6"/>
        <v>0.82032829545415964</v>
      </c>
      <c r="O29">
        <f t="shared" si="3"/>
        <v>1.0082711334021945</v>
      </c>
      <c r="Y29" s="5"/>
    </row>
    <row r="30" spans="2:25" x14ac:dyDescent="0.25">
      <c r="B30" s="1">
        <v>32</v>
      </c>
      <c r="C30">
        <v>17652.640625</v>
      </c>
      <c r="D30">
        <v>17768.96875</v>
      </c>
      <c r="E30" s="5">
        <f t="shared" si="4"/>
        <v>116.328125</v>
      </c>
      <c r="F30">
        <f t="shared" si="7"/>
        <v>17710.8046875</v>
      </c>
      <c r="G30">
        <f>$G$87</f>
        <v>52.313164235490575</v>
      </c>
      <c r="H30">
        <f>$G$88</f>
        <v>184.74517638179285</v>
      </c>
      <c r="I30">
        <f>$E$83</f>
        <v>118.52917030864171</v>
      </c>
      <c r="J30">
        <f t="shared" si="6"/>
        <v>0.65467009727280878</v>
      </c>
      <c r="O30">
        <f t="shared" si="3"/>
        <v>1.0065898427023576</v>
      </c>
      <c r="Y30" s="5"/>
    </row>
    <row r="31" spans="2:25" x14ac:dyDescent="0.25">
      <c r="B31" s="1">
        <v>33</v>
      </c>
      <c r="C31">
        <v>17663.132813</v>
      </c>
      <c r="D31">
        <v>17750.554688</v>
      </c>
      <c r="E31" s="5">
        <f t="shared" si="4"/>
        <v>87.421875</v>
      </c>
      <c r="F31">
        <f t="shared" si="7"/>
        <v>17706.8437505</v>
      </c>
      <c r="G31">
        <f t="shared" ref="G31:G62" si="8">$G$87</f>
        <v>52.313164235490575</v>
      </c>
      <c r="H31">
        <f t="shared" ref="H31:H62" si="9">$G$88</f>
        <v>184.74517638179285</v>
      </c>
      <c r="I31">
        <f t="shared" ref="I31:I62" si="10">$E$83</f>
        <v>118.52917030864171</v>
      </c>
      <c r="J31">
        <f t="shared" si="6"/>
        <v>0.49250221492571311</v>
      </c>
      <c r="O31">
        <f t="shared" si="3"/>
        <v>1.0049493980442505</v>
      </c>
      <c r="Y31" s="5"/>
    </row>
    <row r="32" spans="2:25" x14ac:dyDescent="0.25">
      <c r="B32" s="1">
        <v>34</v>
      </c>
      <c r="C32">
        <v>17663.466797000001</v>
      </c>
      <c r="D32">
        <v>17821.677734000001</v>
      </c>
      <c r="E32" s="5">
        <f t="shared" si="4"/>
        <v>158.21093699999983</v>
      </c>
      <c r="F32">
        <f t="shared" si="7"/>
        <v>17742.572265499999</v>
      </c>
      <c r="G32">
        <f t="shared" si="8"/>
        <v>52.313164235490575</v>
      </c>
      <c r="H32">
        <f t="shared" si="9"/>
        <v>184.74517638179285</v>
      </c>
      <c r="I32">
        <f t="shared" si="10"/>
        <v>118.52917030864171</v>
      </c>
      <c r="J32">
        <f t="shared" si="6"/>
        <v>0.88774434910898847</v>
      </c>
      <c r="O32">
        <f t="shared" si="3"/>
        <v>1.0089569583829869</v>
      </c>
      <c r="Y32" s="5"/>
    </row>
    <row r="33" spans="2:25" x14ac:dyDescent="0.25">
      <c r="B33" s="1">
        <v>35</v>
      </c>
      <c r="C33">
        <v>16724.666015999999</v>
      </c>
      <c r="D33">
        <v>16824.279297000001</v>
      </c>
      <c r="E33" s="5">
        <f t="shared" si="4"/>
        <v>99.613281000001734</v>
      </c>
      <c r="F33">
        <f t="shared" si="7"/>
        <v>16774.472656500002</v>
      </c>
      <c r="G33">
        <f t="shared" si="8"/>
        <v>52.313164235490575</v>
      </c>
      <c r="H33">
        <f t="shared" si="9"/>
        <v>184.74517638179285</v>
      </c>
      <c r="I33">
        <f t="shared" si="10"/>
        <v>118.52917030864171</v>
      </c>
      <c r="J33">
        <f t="shared" si="6"/>
        <v>0.59208052387577836</v>
      </c>
      <c r="O33">
        <f t="shared" si="3"/>
        <v>1.0059560699690329</v>
      </c>
      <c r="Y33" s="5"/>
    </row>
    <row r="34" spans="2:25" x14ac:dyDescent="0.25">
      <c r="B34" s="1">
        <v>36</v>
      </c>
      <c r="C34">
        <v>16722.482422000001</v>
      </c>
      <c r="D34">
        <v>16861.234375</v>
      </c>
      <c r="E34" s="5">
        <f t="shared" si="4"/>
        <v>138.75195299999905</v>
      </c>
      <c r="F34">
        <f t="shared" si="7"/>
        <v>16791.8583985</v>
      </c>
      <c r="G34">
        <f t="shared" si="8"/>
        <v>52.313164235490575</v>
      </c>
      <c r="H34">
        <f t="shared" si="9"/>
        <v>184.74517638179285</v>
      </c>
      <c r="I34">
        <f t="shared" si="10"/>
        <v>118.52917030864171</v>
      </c>
      <c r="J34">
        <f t="shared" si="6"/>
        <v>0.82290507274915359</v>
      </c>
      <c r="O34">
        <f t="shared" si="3"/>
        <v>1.0082973298759434</v>
      </c>
      <c r="Y34" s="5"/>
    </row>
    <row r="35" spans="2:25" x14ac:dyDescent="0.25">
      <c r="B35" s="1">
        <v>37</v>
      </c>
      <c r="C35">
        <v>16717.628906000002</v>
      </c>
      <c r="D35">
        <v>16909.449218999998</v>
      </c>
      <c r="E35" s="5">
        <f t="shared" si="4"/>
        <v>191.82031299999653</v>
      </c>
      <c r="F35">
        <f t="shared" si="7"/>
        <v>16813.5390625</v>
      </c>
      <c r="G35">
        <f t="shared" si="8"/>
        <v>52.313164235490575</v>
      </c>
      <c r="H35">
        <f t="shared" si="9"/>
        <v>184.74517638179285</v>
      </c>
      <c r="I35">
        <f t="shared" si="10"/>
        <v>118.52917030864171</v>
      </c>
      <c r="J35">
        <f t="shared" si="6"/>
        <v>1.1343971676171516</v>
      </c>
      <c r="O35">
        <f t="shared" si="3"/>
        <v>1.0114741339264417</v>
      </c>
      <c r="Y35" s="5"/>
    </row>
    <row r="36" spans="2:25" x14ac:dyDescent="0.25">
      <c r="B36" s="1">
        <v>38</v>
      </c>
      <c r="C36">
        <v>16737.382813</v>
      </c>
      <c r="D36">
        <v>16832.496093999998</v>
      </c>
      <c r="E36" s="5">
        <f t="shared" si="4"/>
        <v>95.113280999998096</v>
      </c>
      <c r="F36">
        <f t="shared" si="7"/>
        <v>16784.939453499999</v>
      </c>
      <c r="G36">
        <f t="shared" si="8"/>
        <v>52.313164235490575</v>
      </c>
      <c r="H36">
        <f t="shared" si="9"/>
        <v>184.74517638179285</v>
      </c>
      <c r="I36">
        <f t="shared" si="10"/>
        <v>118.52917030864171</v>
      </c>
      <c r="J36">
        <f t="shared" si="6"/>
        <v>0.56505749633829738</v>
      </c>
      <c r="O36">
        <f t="shared" si="3"/>
        <v>1.0056826854032475</v>
      </c>
      <c r="Y36" s="5"/>
    </row>
    <row r="37" spans="2:25" x14ac:dyDescent="0.25">
      <c r="B37" s="1">
        <v>39</v>
      </c>
      <c r="C37">
        <v>16725.25</v>
      </c>
      <c r="D37">
        <v>16829.568359000001</v>
      </c>
      <c r="E37" s="5">
        <f t="shared" si="4"/>
        <v>104.31835900000078</v>
      </c>
      <c r="F37">
        <f t="shared" si="7"/>
        <v>16777.409179499999</v>
      </c>
      <c r="G37">
        <f t="shared" si="8"/>
        <v>52.313164235490575</v>
      </c>
      <c r="H37">
        <f t="shared" si="9"/>
        <v>184.74517638179285</v>
      </c>
      <c r="I37">
        <f t="shared" si="10"/>
        <v>118.52917030864171</v>
      </c>
      <c r="J37">
        <f t="shared" si="6"/>
        <v>0.61985166092637267</v>
      </c>
      <c r="O37">
        <f t="shared" si="3"/>
        <v>1.0062371778598227</v>
      </c>
      <c r="Y37" s="5"/>
    </row>
    <row r="38" spans="2:25" x14ac:dyDescent="0.25">
      <c r="B38" s="1">
        <v>40</v>
      </c>
      <c r="C38">
        <v>16729.580077999999</v>
      </c>
      <c r="D38">
        <v>16834.636718999998</v>
      </c>
      <c r="E38" s="5">
        <f t="shared" si="4"/>
        <v>105.05664099999922</v>
      </c>
      <c r="F38">
        <f t="shared" si="7"/>
        <v>16782.1083985</v>
      </c>
      <c r="G38">
        <f t="shared" si="8"/>
        <v>52.313164235490575</v>
      </c>
      <c r="H38">
        <f t="shared" si="9"/>
        <v>184.74517638179285</v>
      </c>
      <c r="I38">
        <f t="shared" si="10"/>
        <v>118.52917030864171</v>
      </c>
      <c r="J38">
        <f t="shared" si="6"/>
        <v>0.62405053790931897</v>
      </c>
      <c r="O38">
        <f t="shared" si="3"/>
        <v>1.0062796938422951</v>
      </c>
      <c r="Y38" s="5"/>
    </row>
    <row r="39" spans="2:25" x14ac:dyDescent="0.25">
      <c r="B39" s="1">
        <v>41</v>
      </c>
      <c r="C39">
        <v>16716.638672000001</v>
      </c>
      <c r="D39">
        <v>16837.542968999998</v>
      </c>
      <c r="E39" s="5">
        <f t="shared" si="4"/>
        <v>120.90429699999731</v>
      </c>
      <c r="F39">
        <f t="shared" si="7"/>
        <v>16777.090820500001</v>
      </c>
      <c r="G39">
        <f t="shared" si="8"/>
        <v>52.313164235490575</v>
      </c>
      <c r="H39">
        <f t="shared" si="9"/>
        <v>184.74517638179285</v>
      </c>
      <c r="I39">
        <f t="shared" si="10"/>
        <v>118.52917030864171</v>
      </c>
      <c r="J39">
        <f t="shared" si="6"/>
        <v>0.71806377701661761</v>
      </c>
      <c r="O39">
        <f t="shared" si="3"/>
        <v>1.0072325722516517</v>
      </c>
      <c r="Y39" s="5"/>
    </row>
    <row r="40" spans="2:25" x14ac:dyDescent="0.25">
      <c r="B40" s="1">
        <v>42</v>
      </c>
      <c r="C40">
        <v>12309.440430000001</v>
      </c>
      <c r="D40">
        <v>12406.197265999999</v>
      </c>
      <c r="E40" s="5">
        <f t="shared" si="4"/>
        <v>96.756835999998657</v>
      </c>
      <c r="F40">
        <f t="shared" si="7"/>
        <v>12357.818847999999</v>
      </c>
      <c r="G40">
        <f t="shared" si="8"/>
        <v>52.313164235490575</v>
      </c>
      <c r="H40">
        <f t="shared" si="9"/>
        <v>184.74517638179285</v>
      </c>
      <c r="I40">
        <f t="shared" si="10"/>
        <v>118.52917030864171</v>
      </c>
      <c r="J40">
        <f t="shared" si="6"/>
        <v>0.7799072828316792</v>
      </c>
      <c r="O40">
        <f t="shared" si="3"/>
        <v>1.0078603764769183</v>
      </c>
      <c r="Y40" s="5"/>
    </row>
    <row r="41" spans="2:25" x14ac:dyDescent="0.25">
      <c r="B41" s="1">
        <v>43</v>
      </c>
      <c r="C41">
        <v>12298.064453000001</v>
      </c>
      <c r="D41">
        <v>12394.650390999999</v>
      </c>
      <c r="E41" s="5">
        <f t="shared" si="4"/>
        <v>96.58593799999835</v>
      </c>
      <c r="F41">
        <f t="shared" si="7"/>
        <v>12346.357422000001</v>
      </c>
      <c r="G41">
        <f t="shared" si="8"/>
        <v>52.313164235490575</v>
      </c>
      <c r="H41">
        <f t="shared" si="9"/>
        <v>184.74517638179285</v>
      </c>
      <c r="I41">
        <f t="shared" si="10"/>
        <v>118.52917030864171</v>
      </c>
      <c r="J41">
        <f t="shared" si="6"/>
        <v>0.77925504111137578</v>
      </c>
      <c r="O41">
        <f t="shared" si="3"/>
        <v>1.0078537511629675</v>
      </c>
      <c r="Y41" s="5"/>
    </row>
    <row r="42" spans="2:25" x14ac:dyDescent="0.25">
      <c r="B42" s="1">
        <v>44</v>
      </c>
      <c r="C42">
        <v>12308.089844</v>
      </c>
      <c r="D42">
        <v>12428.690430000001</v>
      </c>
      <c r="E42" s="5">
        <f t="shared" si="4"/>
        <v>120.60058600000048</v>
      </c>
      <c r="F42">
        <f t="shared" si="7"/>
        <v>12368.390137</v>
      </c>
      <c r="G42">
        <f t="shared" si="8"/>
        <v>52.313164235490575</v>
      </c>
      <c r="H42">
        <f t="shared" si="9"/>
        <v>184.74517638179285</v>
      </c>
      <c r="I42">
        <f t="shared" si="10"/>
        <v>118.52917030864171</v>
      </c>
      <c r="J42">
        <f t="shared" si="6"/>
        <v>0.97034025168812965</v>
      </c>
      <c r="O42">
        <f t="shared" si="3"/>
        <v>1.0097984811232745</v>
      </c>
      <c r="Y42" s="5"/>
    </row>
    <row r="43" spans="2:25" x14ac:dyDescent="0.25">
      <c r="B43" s="1">
        <v>45</v>
      </c>
      <c r="C43">
        <v>12328.549805000001</v>
      </c>
      <c r="D43">
        <v>12443.505859000001</v>
      </c>
      <c r="E43" s="5">
        <f t="shared" si="4"/>
        <v>114.95605400000022</v>
      </c>
      <c r="F43">
        <f t="shared" si="7"/>
        <v>12386.027832</v>
      </c>
      <c r="G43">
        <f t="shared" si="8"/>
        <v>52.313164235490575</v>
      </c>
      <c r="H43">
        <f t="shared" si="9"/>
        <v>184.74517638179285</v>
      </c>
      <c r="I43">
        <f t="shared" si="10"/>
        <v>118.52917030864171</v>
      </c>
      <c r="J43">
        <f t="shared" si="6"/>
        <v>0.92382368202813259</v>
      </c>
      <c r="O43">
        <f t="shared" si="3"/>
        <v>1.0093243776290199</v>
      </c>
      <c r="Y43" s="5"/>
    </row>
    <row r="44" spans="2:25" x14ac:dyDescent="0.25">
      <c r="B44" s="1">
        <v>46</v>
      </c>
      <c r="C44">
        <v>12316.960938</v>
      </c>
      <c r="D44">
        <v>12342.054688</v>
      </c>
      <c r="E44" s="5">
        <f t="shared" si="4"/>
        <v>25.09375</v>
      </c>
      <c r="F44">
        <f t="shared" si="7"/>
        <v>12329.507813</v>
      </c>
      <c r="G44">
        <f t="shared" si="8"/>
        <v>52.313164235490575</v>
      </c>
      <c r="H44">
        <f t="shared" si="9"/>
        <v>184.74517638179285</v>
      </c>
      <c r="I44">
        <f t="shared" si="10"/>
        <v>118.52917030864171</v>
      </c>
      <c r="J44">
        <f t="shared" si="6"/>
        <v>0.20331906343275474</v>
      </c>
      <c r="O44">
        <f t="shared" si="3"/>
        <v>1.0020373329205405</v>
      </c>
      <c r="Y44" s="5"/>
    </row>
    <row r="45" spans="2:25" x14ac:dyDescent="0.25">
      <c r="B45" s="1">
        <v>47</v>
      </c>
      <c r="C45">
        <v>12299.376953000001</v>
      </c>
      <c r="D45">
        <v>12361.395508</v>
      </c>
      <c r="E45" s="5">
        <f t="shared" si="4"/>
        <v>62.018554999998742</v>
      </c>
      <c r="F45">
        <f t="shared" si="7"/>
        <v>12330.3862305</v>
      </c>
      <c r="G45">
        <f t="shared" si="8"/>
        <v>52.313164235490575</v>
      </c>
      <c r="H45">
        <f t="shared" si="9"/>
        <v>184.74517638179285</v>
      </c>
      <c r="I45">
        <f t="shared" si="10"/>
        <v>118.52917030864171</v>
      </c>
      <c r="J45">
        <f t="shared" si="6"/>
        <v>0.50171159849922942</v>
      </c>
      <c r="O45">
        <f t="shared" si="3"/>
        <v>1.0050424143626944</v>
      </c>
      <c r="Y45" s="5"/>
    </row>
    <row r="46" spans="2:25" x14ac:dyDescent="0.25">
      <c r="B46" s="1">
        <v>48</v>
      </c>
      <c r="C46">
        <v>12317.049805000001</v>
      </c>
      <c r="D46">
        <v>12405.768555000001</v>
      </c>
      <c r="E46" s="5">
        <f t="shared" si="4"/>
        <v>88.71875</v>
      </c>
      <c r="F46">
        <f t="shared" si="7"/>
        <v>12361.409180000001</v>
      </c>
      <c r="G46">
        <f t="shared" si="8"/>
        <v>52.313164235490575</v>
      </c>
      <c r="H46">
        <f t="shared" si="9"/>
        <v>184.74517638179285</v>
      </c>
      <c r="I46">
        <f t="shared" si="10"/>
        <v>118.52917030864171</v>
      </c>
      <c r="J46">
        <f t="shared" si="6"/>
        <v>0.71514110235631423</v>
      </c>
      <c r="O46">
        <f t="shared" si="3"/>
        <v>1.0072029220799275</v>
      </c>
      <c r="Y46" s="5"/>
    </row>
    <row r="47" spans="2:25" s="5" customFormat="1" x14ac:dyDescent="0.25">
      <c r="B47" s="1">
        <v>49</v>
      </c>
      <c r="C47" s="5">
        <v>12302.206055000001</v>
      </c>
      <c r="D47" s="5">
        <v>12415.513671999999</v>
      </c>
      <c r="E47" s="5">
        <f t="shared" si="4"/>
        <v>113.30761699999857</v>
      </c>
      <c r="F47" s="5">
        <f t="shared" ref="F47:F52" si="11">AVERAGE(C47,D47)</f>
        <v>12358.8598635</v>
      </c>
      <c r="G47">
        <f t="shared" si="8"/>
        <v>52.313164235490575</v>
      </c>
      <c r="H47">
        <f t="shared" si="9"/>
        <v>184.74517638179285</v>
      </c>
      <c r="I47">
        <f t="shared" si="10"/>
        <v>118.52917030864171</v>
      </c>
      <c r="J47">
        <f t="shared" si="6"/>
        <v>0.91262931195134345</v>
      </c>
      <c r="O47">
        <f t="shared" si="3"/>
        <v>1.0092103494684961</v>
      </c>
      <c r="W47"/>
      <c r="X47"/>
    </row>
    <row r="48" spans="2:25" s="5" customFormat="1" x14ac:dyDescent="0.25">
      <c r="B48" s="1">
        <v>50</v>
      </c>
      <c r="C48" s="5">
        <v>10140.573242</v>
      </c>
      <c r="D48" s="5">
        <v>10235.958984000001</v>
      </c>
      <c r="E48" s="5">
        <f t="shared" ref="E48:E82" si="12">D48-C48</f>
        <v>95.385742000000391</v>
      </c>
      <c r="F48" s="5">
        <f t="shared" si="11"/>
        <v>10188.266113000001</v>
      </c>
      <c r="G48">
        <f t="shared" si="8"/>
        <v>52.313164235490575</v>
      </c>
      <c r="H48">
        <f t="shared" si="9"/>
        <v>184.74517638179285</v>
      </c>
      <c r="I48">
        <f t="shared" si="10"/>
        <v>118.52917030864171</v>
      </c>
      <c r="J48">
        <f t="shared" ref="J48:J52" si="13">(E48/D48)*100</f>
        <v>0.93186913067060395</v>
      </c>
      <c r="O48">
        <f t="shared" ref="O48:O82" si="14">D48/C48</f>
        <v>1.0094063461427343</v>
      </c>
      <c r="W48"/>
      <c r="X48"/>
    </row>
    <row r="49" spans="2:25" s="5" customFormat="1" x14ac:dyDescent="0.25">
      <c r="B49" s="1">
        <v>51</v>
      </c>
      <c r="C49" s="5">
        <v>10162.977539</v>
      </c>
      <c r="D49" s="5">
        <v>10332.204102</v>
      </c>
      <c r="E49" s="5">
        <f t="shared" si="12"/>
        <v>169.22656300000017</v>
      </c>
      <c r="F49" s="5">
        <f t="shared" si="11"/>
        <v>10247.5908205</v>
      </c>
      <c r="G49">
        <f t="shared" si="8"/>
        <v>52.313164235490575</v>
      </c>
      <c r="H49">
        <f t="shared" si="9"/>
        <v>184.74517638179285</v>
      </c>
      <c r="I49">
        <f t="shared" si="10"/>
        <v>118.52917030864171</v>
      </c>
      <c r="J49">
        <f t="shared" si="13"/>
        <v>1.6378554017070093</v>
      </c>
      <c r="O49">
        <f t="shared" si="14"/>
        <v>1.0166512778711356</v>
      </c>
      <c r="W49"/>
      <c r="X49"/>
    </row>
    <row r="50" spans="2:25" x14ac:dyDescent="0.25">
      <c r="B50" s="1">
        <v>52</v>
      </c>
      <c r="C50">
        <v>10178.180664</v>
      </c>
      <c r="D50">
        <v>10261.910156</v>
      </c>
      <c r="E50" s="5">
        <f t="shared" si="12"/>
        <v>83.729492000000391</v>
      </c>
      <c r="F50">
        <f t="shared" si="11"/>
        <v>10220.045409999999</v>
      </c>
      <c r="G50">
        <f t="shared" si="8"/>
        <v>52.313164235490575</v>
      </c>
      <c r="H50">
        <f t="shared" si="9"/>
        <v>184.74517638179285</v>
      </c>
      <c r="I50">
        <f t="shared" si="10"/>
        <v>118.52917030864171</v>
      </c>
      <c r="J50">
        <f t="shared" si="13"/>
        <v>0.81592501519850946</v>
      </c>
      <c r="O50">
        <f t="shared" si="14"/>
        <v>1.0082263711722224</v>
      </c>
      <c r="Y50" s="5"/>
    </row>
    <row r="51" spans="2:25" x14ac:dyDescent="0.25">
      <c r="B51" s="1">
        <v>53</v>
      </c>
      <c r="C51">
        <v>10150.495117</v>
      </c>
      <c r="D51">
        <v>10209.25</v>
      </c>
      <c r="E51" s="5">
        <f t="shared" si="12"/>
        <v>58.754882999999609</v>
      </c>
      <c r="F51">
        <f t="shared" si="11"/>
        <v>10179.872558499999</v>
      </c>
      <c r="G51">
        <f t="shared" si="8"/>
        <v>52.313164235490575</v>
      </c>
      <c r="H51">
        <f t="shared" si="9"/>
        <v>184.74517638179285</v>
      </c>
      <c r="I51">
        <f t="shared" si="10"/>
        <v>118.52917030864171</v>
      </c>
      <c r="J51">
        <f t="shared" si="13"/>
        <v>0.57550635942894535</v>
      </c>
      <c r="O51">
        <f t="shared" si="14"/>
        <v>1.0057883760666608</v>
      </c>
      <c r="Y51" s="5"/>
    </row>
    <row r="52" spans="2:25" x14ac:dyDescent="0.25">
      <c r="B52" s="1">
        <v>54</v>
      </c>
      <c r="C52">
        <v>10147.063477</v>
      </c>
      <c r="D52">
        <v>10227.625</v>
      </c>
      <c r="E52" s="5">
        <f t="shared" si="12"/>
        <v>80.561523000000307</v>
      </c>
      <c r="F52">
        <f t="shared" si="11"/>
        <v>10187.3442385</v>
      </c>
      <c r="G52">
        <f t="shared" si="8"/>
        <v>52.313164235490575</v>
      </c>
      <c r="H52">
        <f t="shared" si="9"/>
        <v>184.74517638179285</v>
      </c>
      <c r="I52">
        <f t="shared" si="10"/>
        <v>118.52917030864171</v>
      </c>
      <c r="J52">
        <f t="shared" si="13"/>
        <v>0.787685537942585</v>
      </c>
      <c r="O52">
        <f t="shared" si="14"/>
        <v>1.0079393928285367</v>
      </c>
      <c r="Y52" s="5"/>
    </row>
    <row r="53" spans="2:25" x14ac:dyDescent="0.25">
      <c r="B53" s="1">
        <v>55</v>
      </c>
      <c r="C53">
        <v>10169.465819999999</v>
      </c>
      <c r="D53">
        <v>10215.087890999999</v>
      </c>
      <c r="E53" s="5">
        <f t="shared" si="12"/>
        <v>45.622070999999778</v>
      </c>
      <c r="F53">
        <f>AVERAGE(C53,D53)</f>
        <v>10192.2768555</v>
      </c>
      <c r="G53">
        <f t="shared" si="8"/>
        <v>52.313164235490575</v>
      </c>
      <c r="H53">
        <f t="shared" si="9"/>
        <v>184.74517638179285</v>
      </c>
      <c r="I53">
        <f t="shared" si="10"/>
        <v>118.52917030864171</v>
      </c>
      <c r="J53">
        <f t="shared" ref="J53:J82" si="15">(E53/D53)*100</f>
        <v>0.44661457137529964</v>
      </c>
      <c r="O53">
        <f t="shared" si="14"/>
        <v>1.0044861816547213</v>
      </c>
      <c r="Y53" s="5"/>
    </row>
    <row r="54" spans="2:25" x14ac:dyDescent="0.25">
      <c r="B54" s="1">
        <v>56</v>
      </c>
      <c r="C54">
        <v>10135.164063</v>
      </c>
      <c r="D54">
        <v>10254.189453000001</v>
      </c>
      <c r="E54" s="5">
        <f t="shared" si="12"/>
        <v>119.0253900000007</v>
      </c>
      <c r="F54">
        <f t="shared" ref="F54:F82" si="16">AVERAGE(C54,D54)</f>
        <v>10194.676758000001</v>
      </c>
      <c r="G54">
        <f t="shared" si="8"/>
        <v>52.313164235490575</v>
      </c>
      <c r="H54">
        <f t="shared" si="9"/>
        <v>184.74517638179285</v>
      </c>
      <c r="I54">
        <f t="shared" si="10"/>
        <v>118.52917030864171</v>
      </c>
      <c r="J54">
        <f t="shared" si="15"/>
        <v>1.160748887521073</v>
      </c>
      <c r="O54">
        <f t="shared" si="14"/>
        <v>1.011743804960644</v>
      </c>
      <c r="Y54" s="5"/>
    </row>
    <row r="55" spans="2:25" x14ac:dyDescent="0.25">
      <c r="B55" s="1">
        <v>57</v>
      </c>
      <c r="C55">
        <v>10144.212890999999</v>
      </c>
      <c r="D55">
        <v>10220.184569999999</v>
      </c>
      <c r="E55" s="5">
        <f t="shared" si="12"/>
        <v>75.971679000000222</v>
      </c>
      <c r="F55">
        <f t="shared" si="16"/>
        <v>10182.1987305</v>
      </c>
      <c r="G55">
        <f t="shared" si="8"/>
        <v>52.313164235490575</v>
      </c>
      <c r="H55">
        <f t="shared" si="9"/>
        <v>184.74517638179285</v>
      </c>
      <c r="I55">
        <f t="shared" si="10"/>
        <v>118.52917030864171</v>
      </c>
      <c r="J55">
        <f>(E55/D55)*100</f>
        <v>0.74334938356206437</v>
      </c>
      <c r="O55">
        <f t="shared" si="14"/>
        <v>1.0074891644937187</v>
      </c>
      <c r="Y55" s="5"/>
    </row>
    <row r="56" spans="2:25" x14ac:dyDescent="0.25">
      <c r="B56" s="1">
        <v>58</v>
      </c>
      <c r="C56">
        <v>10141.211914</v>
      </c>
      <c r="D56">
        <v>10221.797852</v>
      </c>
      <c r="E56" s="5">
        <f t="shared" si="12"/>
        <v>80.585938000000169</v>
      </c>
      <c r="F56">
        <f t="shared" si="16"/>
        <v>10181.504883</v>
      </c>
      <c r="G56">
        <f t="shared" si="8"/>
        <v>52.313164235490575</v>
      </c>
      <c r="H56">
        <f t="shared" si="9"/>
        <v>184.74517638179285</v>
      </c>
      <c r="I56">
        <f t="shared" si="10"/>
        <v>118.52917030864171</v>
      </c>
      <c r="J56">
        <f t="shared" si="15"/>
        <v>0.78837342673757427</v>
      </c>
      <c r="O56">
        <f t="shared" si="14"/>
        <v>1.0079463814269329</v>
      </c>
      <c r="Y56" s="5"/>
    </row>
    <row r="57" spans="2:25" x14ac:dyDescent="0.25">
      <c r="B57" s="1">
        <v>59</v>
      </c>
      <c r="C57">
        <v>7714.1752930000002</v>
      </c>
      <c r="D57">
        <v>7849.2954099999997</v>
      </c>
      <c r="E57" s="5">
        <f t="shared" si="12"/>
        <v>135.12011699999948</v>
      </c>
      <c r="F57">
        <f t="shared" si="16"/>
        <v>7781.7353514999995</v>
      </c>
      <c r="G57">
        <f t="shared" si="8"/>
        <v>52.313164235490575</v>
      </c>
      <c r="H57">
        <f t="shared" si="9"/>
        <v>184.74517638179285</v>
      </c>
      <c r="I57">
        <f t="shared" si="10"/>
        <v>118.52917030864171</v>
      </c>
      <c r="J57">
        <f t="shared" si="15"/>
        <v>1.7214298856411558</v>
      </c>
      <c r="O57">
        <f t="shared" si="14"/>
        <v>1.0175158214414197</v>
      </c>
      <c r="Y57" s="5"/>
    </row>
    <row r="58" spans="2:25" x14ac:dyDescent="0.25">
      <c r="B58" s="1">
        <v>60</v>
      </c>
      <c r="C58">
        <v>7712.1337890000004</v>
      </c>
      <c r="D58">
        <v>7843.484375</v>
      </c>
      <c r="E58" s="5">
        <f t="shared" si="12"/>
        <v>131.35058599999957</v>
      </c>
      <c r="F58">
        <f t="shared" si="16"/>
        <v>7777.8090819999998</v>
      </c>
      <c r="G58">
        <f t="shared" si="8"/>
        <v>52.313164235490575</v>
      </c>
      <c r="H58">
        <f t="shared" si="9"/>
        <v>184.74517638179285</v>
      </c>
      <c r="I58">
        <f t="shared" si="10"/>
        <v>118.52917030864171</v>
      </c>
      <c r="J58">
        <f t="shared" si="15"/>
        <v>1.6746458553377248</v>
      </c>
      <c r="O58">
        <f t="shared" si="14"/>
        <v>1.017031678857458</v>
      </c>
      <c r="Y58" s="5"/>
    </row>
    <row r="59" spans="2:25" x14ac:dyDescent="0.25">
      <c r="B59" s="1">
        <v>61</v>
      </c>
      <c r="C59">
        <v>7716.1967770000001</v>
      </c>
      <c r="D59">
        <v>7880.2578130000002</v>
      </c>
      <c r="E59" s="5">
        <f t="shared" si="12"/>
        <v>164.06103600000006</v>
      </c>
      <c r="F59">
        <f t="shared" si="16"/>
        <v>7798.2272950000006</v>
      </c>
      <c r="G59">
        <f t="shared" si="8"/>
        <v>52.313164235490575</v>
      </c>
      <c r="H59">
        <f t="shared" si="9"/>
        <v>184.74517638179285</v>
      </c>
      <c r="I59">
        <f t="shared" si="10"/>
        <v>118.52917030864171</v>
      </c>
      <c r="J59">
        <f t="shared" si="15"/>
        <v>2.0819247275051058</v>
      </c>
      <c r="O59">
        <f t="shared" si="14"/>
        <v>1.021261904114346</v>
      </c>
      <c r="Y59" s="5"/>
    </row>
    <row r="60" spans="2:25" x14ac:dyDescent="0.25">
      <c r="B60" s="1">
        <v>62</v>
      </c>
      <c r="C60">
        <v>7729.4096680000002</v>
      </c>
      <c r="D60">
        <v>7857.798828</v>
      </c>
      <c r="E60" s="5">
        <f t="shared" si="12"/>
        <v>128.38915999999972</v>
      </c>
      <c r="F60">
        <f t="shared" si="16"/>
        <v>7793.6042479999996</v>
      </c>
      <c r="G60">
        <f t="shared" si="8"/>
        <v>52.313164235490575</v>
      </c>
      <c r="H60">
        <f t="shared" si="9"/>
        <v>184.74517638179285</v>
      </c>
      <c r="I60">
        <f t="shared" si="10"/>
        <v>118.52917030864171</v>
      </c>
      <c r="J60">
        <f t="shared" si="15"/>
        <v>1.6339074441878765</v>
      </c>
      <c r="O60">
        <f t="shared" si="14"/>
        <v>1.0166104742166191</v>
      </c>
      <c r="Y60" s="5"/>
    </row>
    <row r="61" spans="2:25" s="10" customFormat="1" x14ac:dyDescent="0.25">
      <c r="B61" s="1">
        <v>63</v>
      </c>
      <c r="C61" s="10">
        <v>7723.4775390000004</v>
      </c>
      <c r="D61" s="10">
        <v>7866.2197269999997</v>
      </c>
      <c r="E61" s="5">
        <f t="shared" si="12"/>
        <v>142.74218799999926</v>
      </c>
      <c r="F61">
        <f t="shared" si="16"/>
        <v>7794.8486329999996</v>
      </c>
      <c r="G61">
        <f t="shared" si="8"/>
        <v>52.313164235490575</v>
      </c>
      <c r="H61">
        <f t="shared" si="9"/>
        <v>184.74517638179285</v>
      </c>
      <c r="I61">
        <f t="shared" si="10"/>
        <v>118.52917030864171</v>
      </c>
      <c r="J61">
        <f t="shared" si="15"/>
        <v>1.8146224356033587</v>
      </c>
      <c r="O61">
        <f t="shared" si="14"/>
        <v>1.0184815955350703</v>
      </c>
      <c r="Y61" s="2"/>
    </row>
    <row r="62" spans="2:25" s="10" customFormat="1" x14ac:dyDescent="0.25">
      <c r="B62" s="1">
        <v>64</v>
      </c>
      <c r="C62" s="10">
        <v>7720.2036129999997</v>
      </c>
      <c r="D62" s="10">
        <v>7869.1850590000004</v>
      </c>
      <c r="E62" s="5">
        <f t="shared" si="12"/>
        <v>148.98144600000069</v>
      </c>
      <c r="F62">
        <f t="shared" si="16"/>
        <v>7794.6943360000005</v>
      </c>
      <c r="G62">
        <f t="shared" si="8"/>
        <v>52.313164235490575</v>
      </c>
      <c r="H62">
        <f t="shared" si="9"/>
        <v>184.74517638179285</v>
      </c>
      <c r="I62">
        <f t="shared" si="10"/>
        <v>118.52917030864171</v>
      </c>
      <c r="J62">
        <f t="shared" si="15"/>
        <v>1.8932258535413444</v>
      </c>
      <c r="O62">
        <f t="shared" si="14"/>
        <v>1.0192976057974859</v>
      </c>
      <c r="Y62" s="2"/>
    </row>
    <row r="63" spans="2:25" s="10" customFormat="1" x14ac:dyDescent="0.25">
      <c r="B63" s="1">
        <v>65</v>
      </c>
      <c r="C63" s="10">
        <v>7722.7612300000001</v>
      </c>
      <c r="D63" s="10">
        <v>7892.3657229999999</v>
      </c>
      <c r="E63" s="5">
        <f t="shared" si="12"/>
        <v>169.60449299999982</v>
      </c>
      <c r="F63">
        <f t="shared" si="16"/>
        <v>7807.5634764999995</v>
      </c>
      <c r="G63">
        <f>$G$87</f>
        <v>52.313164235490575</v>
      </c>
      <c r="H63">
        <f>$G$88</f>
        <v>184.74517638179285</v>
      </c>
      <c r="I63">
        <f>$E$83</f>
        <v>118.52917030864171</v>
      </c>
      <c r="J63">
        <f t="shared" si="15"/>
        <v>2.1489690031182529</v>
      </c>
      <c r="O63">
        <f t="shared" si="14"/>
        <v>1.0219616388424844</v>
      </c>
      <c r="Y63" s="2"/>
    </row>
    <row r="64" spans="2:25" s="10" customFormat="1" x14ac:dyDescent="0.25">
      <c r="B64" s="1">
        <v>66</v>
      </c>
      <c r="C64" s="10">
        <v>7716.373047</v>
      </c>
      <c r="D64" s="10">
        <v>7880.0366210000002</v>
      </c>
      <c r="E64" s="5">
        <f t="shared" si="12"/>
        <v>163.66357400000015</v>
      </c>
      <c r="F64">
        <f t="shared" si="16"/>
        <v>7798.2048340000001</v>
      </c>
      <c r="G64">
        <f>$G$87</f>
        <v>52.313164235490575</v>
      </c>
      <c r="H64">
        <f>$G$88</f>
        <v>184.74517638179285</v>
      </c>
      <c r="I64">
        <f>$E$83</f>
        <v>118.52917030864171</v>
      </c>
      <c r="J64">
        <f t="shared" si="15"/>
        <v>2.0769392563968916</v>
      </c>
      <c r="O64">
        <f t="shared" si="14"/>
        <v>1.0212099095006337</v>
      </c>
      <c r="Y64" s="2"/>
    </row>
    <row r="65" spans="2:25" s="10" customFormat="1" x14ac:dyDescent="0.25">
      <c r="B65" s="1">
        <v>67</v>
      </c>
      <c r="C65" s="10">
        <v>7217.3510740000002</v>
      </c>
      <c r="D65" s="10">
        <v>7313.3696289999998</v>
      </c>
      <c r="E65" s="5">
        <f t="shared" si="12"/>
        <v>96.018554999999651</v>
      </c>
      <c r="F65">
        <f t="shared" si="16"/>
        <v>7265.3603514999995</v>
      </c>
      <c r="G65">
        <f>$G$87</f>
        <v>52.313164235490575</v>
      </c>
      <c r="H65">
        <f>$G$88</f>
        <v>184.74517638179285</v>
      </c>
      <c r="I65">
        <f>$E$83</f>
        <v>118.52917030864171</v>
      </c>
      <c r="J65">
        <f t="shared" ref="J65:J69" si="17">(E65/D65)*100</f>
        <v>1.3129181194295636</v>
      </c>
      <c r="O65">
        <f t="shared" si="14"/>
        <v>1.0133038498495521</v>
      </c>
      <c r="Y65" s="2"/>
    </row>
    <row r="66" spans="2:25" s="10" customFormat="1" x14ac:dyDescent="0.25">
      <c r="B66" s="1">
        <v>68</v>
      </c>
      <c r="C66" s="10">
        <v>7210.0747069999998</v>
      </c>
      <c r="D66" s="10">
        <v>7337.4067379999997</v>
      </c>
      <c r="E66" s="5">
        <f t="shared" si="12"/>
        <v>127.33203099999992</v>
      </c>
      <c r="F66">
        <f t="shared" si="16"/>
        <v>7273.7407224999997</v>
      </c>
      <c r="G66">
        <f>$G$87</f>
        <v>52.313164235490575</v>
      </c>
      <c r="H66">
        <f>$G$88</f>
        <v>184.74517638179285</v>
      </c>
      <c r="I66">
        <f>$E$83</f>
        <v>118.52917030864171</v>
      </c>
      <c r="J66">
        <f t="shared" si="17"/>
        <v>1.7353819346085149</v>
      </c>
      <c r="O66">
        <f t="shared" si="14"/>
        <v>1.0176602928782941</v>
      </c>
      <c r="Y66" s="2"/>
    </row>
    <row r="67" spans="2:25" s="10" customFormat="1" x14ac:dyDescent="0.25">
      <c r="B67" s="1">
        <v>69</v>
      </c>
      <c r="C67" s="10">
        <v>7207.6391599999997</v>
      </c>
      <c r="D67" s="10">
        <v>7334.7089839999999</v>
      </c>
      <c r="E67" s="5">
        <f t="shared" si="12"/>
        <v>127.06982400000015</v>
      </c>
      <c r="F67">
        <f t="shared" si="16"/>
        <v>7271.1740719999998</v>
      </c>
      <c r="G67">
        <f>$G$87</f>
        <v>52.313164235490575</v>
      </c>
      <c r="H67">
        <f>$G$88</f>
        <v>184.74517638179285</v>
      </c>
      <c r="I67">
        <f>$E$83</f>
        <v>118.52917030864171</v>
      </c>
      <c r="J67">
        <f t="shared" si="17"/>
        <v>1.7324453400563187</v>
      </c>
      <c r="O67">
        <f t="shared" si="14"/>
        <v>1.017629881460381</v>
      </c>
      <c r="Y67" s="2"/>
    </row>
    <row r="68" spans="2:25" s="10" customFormat="1" x14ac:dyDescent="0.25">
      <c r="B68" s="1">
        <v>70</v>
      </c>
      <c r="C68" s="10">
        <v>7225.6782229999999</v>
      </c>
      <c r="D68" s="10">
        <v>7306.1923829999996</v>
      </c>
      <c r="E68" s="5">
        <f t="shared" si="12"/>
        <v>80.51415999999972</v>
      </c>
      <c r="F68">
        <f t="shared" si="16"/>
        <v>7265.9353030000002</v>
      </c>
      <c r="G68">
        <f>$G$87</f>
        <v>52.313164235490575</v>
      </c>
      <c r="H68">
        <f>$G$88</f>
        <v>184.74517638179285</v>
      </c>
      <c r="I68">
        <f>$E$83</f>
        <v>118.52917030864171</v>
      </c>
      <c r="J68">
        <f t="shared" si="17"/>
        <v>1.1019989042081555</v>
      </c>
      <c r="O68">
        <f t="shared" si="14"/>
        <v>1.0111427823818275</v>
      </c>
      <c r="Y68" s="2"/>
    </row>
    <row r="69" spans="2:25" s="10" customFormat="1" x14ac:dyDescent="0.25">
      <c r="B69" s="1">
        <v>71</v>
      </c>
      <c r="C69" s="10">
        <v>7205.8632809999999</v>
      </c>
      <c r="D69" s="10">
        <v>7316.3833009999998</v>
      </c>
      <c r="E69" s="5">
        <f t="shared" si="12"/>
        <v>110.52001999999993</v>
      </c>
      <c r="F69">
        <f t="shared" si="16"/>
        <v>7261.1232909999999</v>
      </c>
      <c r="G69">
        <f>$G$87</f>
        <v>52.313164235490575</v>
      </c>
      <c r="H69">
        <f>$G$88</f>
        <v>184.74517638179285</v>
      </c>
      <c r="I69">
        <f>$E$83</f>
        <v>118.52917030864171</v>
      </c>
      <c r="J69">
        <f t="shared" si="17"/>
        <v>1.5105826943880061</v>
      </c>
      <c r="O69">
        <f t="shared" si="14"/>
        <v>1.0153375127573421</v>
      </c>
      <c r="Y69" s="2"/>
    </row>
    <row r="70" spans="2:25" s="10" customFormat="1" x14ac:dyDescent="0.25">
      <c r="B70" s="1">
        <v>72</v>
      </c>
      <c r="C70" s="10">
        <v>7210.732422</v>
      </c>
      <c r="D70" s="10">
        <v>7328.9350590000004</v>
      </c>
      <c r="E70" s="5">
        <f t="shared" si="12"/>
        <v>118.20263700000032</v>
      </c>
      <c r="F70">
        <f t="shared" si="16"/>
        <v>7269.8337405000002</v>
      </c>
      <c r="G70">
        <f>$G$87</f>
        <v>52.313164235490575</v>
      </c>
      <c r="H70">
        <f>$G$88</f>
        <v>184.74517638179285</v>
      </c>
      <c r="I70">
        <f>$E$83</f>
        <v>118.52917030864171</v>
      </c>
      <c r="J70">
        <f t="shared" si="15"/>
        <v>1.6128214542554364</v>
      </c>
      <c r="O70">
        <f t="shared" si="14"/>
        <v>1.0163925978780413</v>
      </c>
      <c r="Y70" s="2"/>
    </row>
    <row r="71" spans="2:25" s="10" customFormat="1" x14ac:dyDescent="0.25">
      <c r="B71" s="1">
        <v>73</v>
      </c>
      <c r="C71" s="10">
        <v>7202.1557620000003</v>
      </c>
      <c r="D71" s="10">
        <v>7326.5483400000003</v>
      </c>
      <c r="E71" s="5">
        <f t="shared" si="12"/>
        <v>124.39257799999996</v>
      </c>
      <c r="F71">
        <f t="shared" si="16"/>
        <v>7264.3520509999998</v>
      </c>
      <c r="G71">
        <f>$G$87</f>
        <v>52.313164235490575</v>
      </c>
      <c r="H71">
        <f>$G$88</f>
        <v>184.74517638179285</v>
      </c>
      <c r="I71">
        <f>$E$83</f>
        <v>118.52917030864171</v>
      </c>
      <c r="J71">
        <f t="shared" si="15"/>
        <v>1.6978333074098022</v>
      </c>
      <c r="O71">
        <f t="shared" si="14"/>
        <v>1.0172715756379944</v>
      </c>
      <c r="Y71" s="2"/>
    </row>
    <row r="72" spans="2:25" s="10" customFormat="1" x14ac:dyDescent="0.25">
      <c r="B72" s="1">
        <v>74</v>
      </c>
      <c r="C72" s="10">
        <v>7195.5234380000002</v>
      </c>
      <c r="D72" s="10">
        <v>7312.8955079999996</v>
      </c>
      <c r="E72" s="5">
        <f t="shared" si="12"/>
        <v>117.37206999999944</v>
      </c>
      <c r="F72">
        <f t="shared" si="16"/>
        <v>7254.2094729999999</v>
      </c>
      <c r="G72">
        <f>$G$87</f>
        <v>52.313164235490575</v>
      </c>
      <c r="H72">
        <f>$G$88</f>
        <v>184.74517638179285</v>
      </c>
      <c r="I72">
        <f>$E$83</f>
        <v>118.52917030864171</v>
      </c>
      <c r="J72">
        <f t="shared" si="15"/>
        <v>1.6050013277449315</v>
      </c>
      <c r="O72">
        <f t="shared" si="14"/>
        <v>1.0163118181757493</v>
      </c>
      <c r="Y72" s="2"/>
    </row>
    <row r="73" spans="2:25" s="10" customFormat="1" x14ac:dyDescent="0.25">
      <c r="B73" s="1">
        <v>75</v>
      </c>
      <c r="C73" s="10">
        <v>7193.5625</v>
      </c>
      <c r="D73" s="10">
        <v>7312.7006840000004</v>
      </c>
      <c r="E73" s="5">
        <f t="shared" si="12"/>
        <v>119.13818400000036</v>
      </c>
      <c r="F73">
        <f t="shared" ref="F73:F81" si="18">AVERAGE(C73,D73)</f>
        <v>7253.1315919999997</v>
      </c>
      <c r="G73">
        <f t="shared" ref="G73:G81" si="19">$G$87</f>
        <v>52.313164235490575</v>
      </c>
      <c r="H73">
        <f t="shared" ref="H73:H81" si="20">$G$88</f>
        <v>184.74517638179285</v>
      </c>
      <c r="I73">
        <f t="shared" ref="I73:I81" si="21">$E$83</f>
        <v>118.52917030864171</v>
      </c>
      <c r="J73">
        <f t="shared" ref="J73:J81" si="22">(E73/D73)*100</f>
        <v>1.6291954114937539</v>
      </c>
      <c r="O73">
        <f t="shared" si="14"/>
        <v>1.0165617778395615</v>
      </c>
      <c r="Y73" s="2"/>
    </row>
    <row r="74" spans="2:25" s="10" customFormat="1" x14ac:dyDescent="0.25">
      <c r="B74" s="1">
        <v>76</v>
      </c>
      <c r="C74" s="10">
        <v>6650.2641599999997</v>
      </c>
      <c r="D74" s="10">
        <v>6761.7041019999997</v>
      </c>
      <c r="E74" s="5">
        <f t="shared" si="12"/>
        <v>111.43994199999997</v>
      </c>
      <c r="F74">
        <f t="shared" si="18"/>
        <v>6705.9841309999993</v>
      </c>
      <c r="G74">
        <f t="shared" si="19"/>
        <v>52.313164235490575</v>
      </c>
      <c r="H74">
        <f t="shared" si="20"/>
        <v>184.74517638179285</v>
      </c>
      <c r="I74">
        <f t="shared" si="21"/>
        <v>118.52917030864171</v>
      </c>
      <c r="J74">
        <f t="shared" si="22"/>
        <v>1.6481043878722508</v>
      </c>
      <c r="O74">
        <f t="shared" si="14"/>
        <v>1.0167572203628075</v>
      </c>
      <c r="Y74" s="2"/>
    </row>
    <row r="75" spans="2:25" s="10" customFormat="1" x14ac:dyDescent="0.25">
      <c r="B75" s="1">
        <v>77</v>
      </c>
      <c r="C75" s="10">
        <v>6648.7509769999997</v>
      </c>
      <c r="D75" s="10">
        <v>6781.7553710000002</v>
      </c>
      <c r="E75" s="5">
        <f t="shared" si="12"/>
        <v>133.0043940000005</v>
      </c>
      <c r="F75">
        <f t="shared" si="18"/>
        <v>6715.2531739999995</v>
      </c>
      <c r="G75">
        <f t="shared" si="19"/>
        <v>52.313164235490575</v>
      </c>
      <c r="H75">
        <f t="shared" si="20"/>
        <v>184.74517638179285</v>
      </c>
      <c r="I75">
        <f t="shared" si="21"/>
        <v>118.52917030864171</v>
      </c>
      <c r="J75">
        <f t="shared" si="22"/>
        <v>1.9612089602752569</v>
      </c>
      <c r="O75">
        <f t="shared" si="14"/>
        <v>1.0200044180418402</v>
      </c>
      <c r="Y75" s="2"/>
    </row>
    <row r="76" spans="2:25" s="10" customFormat="1" x14ac:dyDescent="0.25">
      <c r="B76" s="1">
        <v>78</v>
      </c>
      <c r="C76" s="10">
        <v>6650.859375</v>
      </c>
      <c r="D76" s="10">
        <v>6812.0869140000004</v>
      </c>
      <c r="E76" s="5">
        <f t="shared" si="12"/>
        <v>161.22753900000043</v>
      </c>
      <c r="F76">
        <f t="shared" si="18"/>
        <v>6731.4731444999998</v>
      </c>
      <c r="G76">
        <f t="shared" si="19"/>
        <v>52.313164235490575</v>
      </c>
      <c r="H76">
        <f t="shared" si="20"/>
        <v>184.74517638179285</v>
      </c>
      <c r="I76">
        <f t="shared" si="21"/>
        <v>118.52917030864171</v>
      </c>
      <c r="J76">
        <f t="shared" si="22"/>
        <v>2.3667862878943948</v>
      </c>
      <c r="O76">
        <f t="shared" si="14"/>
        <v>1.0242416099799134</v>
      </c>
      <c r="Y76" s="2"/>
    </row>
    <row r="77" spans="2:25" s="10" customFormat="1" x14ac:dyDescent="0.25">
      <c r="B77" s="1">
        <v>79</v>
      </c>
      <c r="C77" s="10">
        <v>6656.8754879999997</v>
      </c>
      <c r="D77" s="10">
        <v>6746.7905270000001</v>
      </c>
      <c r="E77" s="5">
        <f t="shared" si="12"/>
        <v>89.915039000000434</v>
      </c>
      <c r="F77">
        <f t="shared" si="18"/>
        <v>6701.8330074999994</v>
      </c>
      <c r="G77">
        <f t="shared" si="19"/>
        <v>52.313164235490575</v>
      </c>
      <c r="H77">
        <f t="shared" si="20"/>
        <v>184.74517638179285</v>
      </c>
      <c r="I77">
        <f t="shared" si="21"/>
        <v>118.52917030864171</v>
      </c>
      <c r="J77">
        <f t="shared" si="22"/>
        <v>1.3327083246496121</v>
      </c>
      <c r="O77">
        <f t="shared" si="14"/>
        <v>1.013507093404719</v>
      </c>
      <c r="Y77" s="2"/>
    </row>
    <row r="78" spans="2:25" s="10" customFormat="1" x14ac:dyDescent="0.25">
      <c r="B78" s="1">
        <v>80</v>
      </c>
      <c r="C78" s="10">
        <v>6651.263672</v>
      </c>
      <c r="D78" s="10">
        <v>6763.3916019999997</v>
      </c>
      <c r="E78" s="5">
        <f t="shared" si="12"/>
        <v>112.12792999999965</v>
      </c>
      <c r="F78">
        <f t="shared" si="18"/>
        <v>6707.3276370000003</v>
      </c>
      <c r="G78">
        <f t="shared" si="19"/>
        <v>52.313164235490575</v>
      </c>
      <c r="H78">
        <f t="shared" si="20"/>
        <v>184.74517638179285</v>
      </c>
      <c r="I78">
        <f t="shared" si="21"/>
        <v>118.52917030864171</v>
      </c>
      <c r="J78">
        <f t="shared" si="22"/>
        <v>1.6578654112951607</v>
      </c>
      <c r="O78">
        <f t="shared" si="14"/>
        <v>1.0168581393746317</v>
      </c>
      <c r="Y78" s="2"/>
    </row>
    <row r="79" spans="2:25" s="10" customFormat="1" x14ac:dyDescent="0.25">
      <c r="B79" s="1">
        <v>81</v>
      </c>
      <c r="C79" s="10">
        <v>6649.3388670000004</v>
      </c>
      <c r="D79" s="10">
        <v>6764.2241210000002</v>
      </c>
      <c r="E79" s="5">
        <f t="shared" si="12"/>
        <v>114.8852539999998</v>
      </c>
      <c r="F79">
        <f t="shared" si="18"/>
        <v>6706.7814940000007</v>
      </c>
      <c r="G79">
        <f t="shared" si="19"/>
        <v>52.313164235490575</v>
      </c>
      <c r="H79">
        <f t="shared" si="20"/>
        <v>184.74517638179285</v>
      </c>
      <c r="I79">
        <f t="shared" si="21"/>
        <v>118.52917030864171</v>
      </c>
      <c r="J79">
        <f t="shared" si="22"/>
        <v>1.6984247113180448</v>
      </c>
      <c r="O79">
        <f t="shared" si="14"/>
        <v>1.0172776957676444</v>
      </c>
      <c r="Y79" s="2"/>
    </row>
    <row r="80" spans="2:25" s="10" customFormat="1" x14ac:dyDescent="0.25">
      <c r="B80" s="1">
        <v>82</v>
      </c>
      <c r="C80" s="10">
        <v>6637.8500979999999</v>
      </c>
      <c r="D80" s="10">
        <v>6827.3032229999999</v>
      </c>
      <c r="E80" s="5">
        <f t="shared" si="12"/>
        <v>189.453125</v>
      </c>
      <c r="F80">
        <f t="shared" si="18"/>
        <v>6732.5766604999999</v>
      </c>
      <c r="G80">
        <f t="shared" si="19"/>
        <v>52.313164235490575</v>
      </c>
      <c r="H80">
        <f t="shared" si="20"/>
        <v>184.74517638179285</v>
      </c>
      <c r="I80">
        <f t="shared" si="21"/>
        <v>118.52917030864171</v>
      </c>
      <c r="J80">
        <f t="shared" si="22"/>
        <v>2.7749335105223585</v>
      </c>
      <c r="O80">
        <f t="shared" si="14"/>
        <v>1.0285413382650932</v>
      </c>
      <c r="Y80" s="2"/>
    </row>
    <row r="81" spans="1:33" s="10" customFormat="1" x14ac:dyDescent="0.25">
      <c r="B81" s="1">
        <v>83</v>
      </c>
      <c r="C81" s="10">
        <v>6634.4125979999999</v>
      </c>
      <c r="D81" s="10">
        <v>6813.3349609999996</v>
      </c>
      <c r="E81" s="5">
        <f t="shared" si="12"/>
        <v>178.92236299999968</v>
      </c>
      <c r="F81">
        <f t="shared" si="18"/>
        <v>6723.8737794999997</v>
      </c>
      <c r="G81">
        <f t="shared" si="19"/>
        <v>52.313164235490575</v>
      </c>
      <c r="H81">
        <f t="shared" si="20"/>
        <v>184.74517638179285</v>
      </c>
      <c r="I81">
        <f t="shared" si="21"/>
        <v>118.52917030864171</v>
      </c>
      <c r="J81">
        <f t="shared" si="22"/>
        <v>2.6260614519051777</v>
      </c>
      <c r="O81">
        <f t="shared" si="14"/>
        <v>1.0269688326369597</v>
      </c>
      <c r="Y81" s="2"/>
    </row>
    <row r="82" spans="1:33" s="10" customFormat="1" x14ac:dyDescent="0.25">
      <c r="B82" s="29">
        <v>84</v>
      </c>
      <c r="C82" s="10">
        <v>6636.6982420000004</v>
      </c>
      <c r="D82" s="10">
        <v>6797.7094729999999</v>
      </c>
      <c r="E82" s="5">
        <f t="shared" si="12"/>
        <v>161.0112309999995</v>
      </c>
      <c r="F82">
        <f t="shared" si="16"/>
        <v>6717.2038575000006</v>
      </c>
      <c r="G82">
        <f>$G$87</f>
        <v>52.313164235490575</v>
      </c>
      <c r="H82">
        <f>$G$88</f>
        <v>184.74517638179285</v>
      </c>
      <c r="I82">
        <f>$E$83</f>
        <v>118.52917030864171</v>
      </c>
      <c r="J82">
        <f t="shared" si="15"/>
        <v>2.3686100684285525</v>
      </c>
      <c r="O82">
        <f t="shared" si="14"/>
        <v>1.0242607430877373</v>
      </c>
      <c r="Y82" s="2"/>
    </row>
    <row r="83" spans="1:33" s="9" customFormat="1" x14ac:dyDescent="0.25">
      <c r="B83" s="1">
        <f>COUNT(B2:B82)</f>
        <v>81</v>
      </c>
      <c r="E83" s="14">
        <f>AVERAGE(E2:E82)</f>
        <v>118.52917030864171</v>
      </c>
      <c r="F83" s="9" t="s">
        <v>0</v>
      </c>
      <c r="J83"/>
    </row>
    <row r="84" spans="1:33" x14ac:dyDescent="0.25">
      <c r="A84" s="2"/>
      <c r="E84" s="2">
        <f>STDEV(E2:E82)</f>
        <v>33.783676567934251</v>
      </c>
      <c r="F84" t="s">
        <v>1</v>
      </c>
      <c r="G84" s="10"/>
      <c r="H84" s="10"/>
    </row>
    <row r="86" spans="1:33" ht="15.75" thickBot="1" x14ac:dyDescent="0.3">
      <c r="F86" t="s">
        <v>4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3" x14ac:dyDescent="0.25">
      <c r="F87" s="7" t="s">
        <v>2</v>
      </c>
      <c r="G87" s="3">
        <f>E83-(1.96*E84)</f>
        <v>52.313164235490575</v>
      </c>
      <c r="H87" t="s">
        <v>17</v>
      </c>
      <c r="I87" s="1" t="s">
        <v>24</v>
      </c>
      <c r="J87" s="15">
        <f>E84/E83</f>
        <v>0.28502415464449726</v>
      </c>
      <c r="K87">
        <f>J87*1+0</f>
        <v>0.28502415464449726</v>
      </c>
      <c r="L87">
        <f>E83/800</f>
        <v>0.14816146288580215</v>
      </c>
      <c r="M87" t="s">
        <v>25</v>
      </c>
      <c r="N87">
        <f>Q94</f>
        <v>0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3" ht="15.75" thickBot="1" x14ac:dyDescent="0.3">
      <c r="F88" s="8" t="s">
        <v>3</v>
      </c>
      <c r="G88" s="4">
        <f>E83+(1.96*E84)</f>
        <v>184.74517638179285</v>
      </c>
      <c r="H88" t="s">
        <v>18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3" x14ac:dyDescent="0.25"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3" x14ac:dyDescent="0.25">
      <c r="F90" t="s">
        <v>7</v>
      </c>
      <c r="P90">
        <f>(G87-G88)/2</f>
        <v>-66.216006073151135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1:33" x14ac:dyDescent="0.25">
      <c r="F91" s="11" t="s">
        <v>8</v>
      </c>
      <c r="G91">
        <f>((E84)^2)/B83</f>
        <v>14.090577807985058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1:33" x14ac:dyDescent="0.25">
      <c r="F92" s="11" t="s">
        <v>9</v>
      </c>
      <c r="G92">
        <f>((E84)^2)/(2*(B83-1))</f>
        <v>7.1333550152924357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 x14ac:dyDescent="0.25">
      <c r="F93" s="12" t="s">
        <v>10</v>
      </c>
      <c r="G93" s="10" t="s">
        <v>11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 x14ac:dyDescent="0.25">
      <c r="E94" s="11" t="s">
        <v>14</v>
      </c>
      <c r="F94" s="12" t="s">
        <v>12</v>
      </c>
      <c r="G94" s="10">
        <f>E84/(SQRT(B83))</f>
        <v>3.7537418408815832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ht="15.75" thickBot="1" x14ac:dyDescent="0.3">
      <c r="F95" s="13" t="s">
        <v>21</v>
      </c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 ht="15" customHeight="1" x14ac:dyDescent="0.25">
      <c r="F96" s="21" t="s">
        <v>15</v>
      </c>
      <c r="G96" s="3">
        <f>E83+(1.984*G94)</f>
        <v>125.97659412095078</v>
      </c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ht="15.75" thickBot="1" x14ac:dyDescent="0.3">
      <c r="F97" s="22"/>
      <c r="G97" s="4">
        <f>E83-(1.984*G94)</f>
        <v>111.08174649633264</v>
      </c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F98" s="23" t="s">
        <v>13</v>
      </c>
      <c r="G98" s="25">
        <f>1.71*G94</f>
        <v>6.4188985479075074</v>
      </c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ht="15.75" thickBot="1" x14ac:dyDescent="0.3">
      <c r="F99" s="24"/>
      <c r="G99" s="26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E100" t="s">
        <v>17</v>
      </c>
      <c r="F100" s="27" t="s">
        <v>16</v>
      </c>
      <c r="G100" s="3">
        <f>G87-(1.984*G98)</f>
        <v>39.578069516442085</v>
      </c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ht="15.75" thickBot="1" x14ac:dyDescent="0.3">
      <c r="F101" s="28"/>
      <c r="G101" s="4">
        <f>G87+(1.984*G98)</f>
        <v>65.048258954539065</v>
      </c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E102" t="s">
        <v>18</v>
      </c>
      <c r="F102" s="27" t="s">
        <v>19</v>
      </c>
      <c r="G102" s="3">
        <f>G88-(1.984*G98)</f>
        <v>172.01008166274434</v>
      </c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ht="15.75" thickBot="1" x14ac:dyDescent="0.3">
      <c r="F103" s="28"/>
      <c r="G103" s="4">
        <f>G88+(1.984*G98)</f>
        <v>197.48027110084135</v>
      </c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20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20"/>
      <c r="G106" s="2"/>
      <c r="H106" s="2"/>
      <c r="I106" s="2"/>
      <c r="J106" s="2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17"/>
      <c r="G109" s="17"/>
      <c r="H109" s="17"/>
      <c r="I109" s="17"/>
      <c r="J109" s="17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17"/>
      <c r="G110" s="17"/>
      <c r="H110" s="17"/>
      <c r="I110" s="17"/>
      <c r="J110" s="17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17"/>
      <c r="G113" s="17"/>
      <c r="H113" s="17"/>
      <c r="I113" s="17"/>
      <c r="J113" s="17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C116" s="2"/>
      <c r="D116" s="2"/>
      <c r="E116" s="2"/>
      <c r="F116" s="17"/>
      <c r="G116" s="2"/>
      <c r="H116" s="2"/>
      <c r="I116" s="2"/>
      <c r="J116" s="2"/>
      <c r="K116" s="2"/>
      <c r="L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3:33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3:33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3:33" x14ac:dyDescent="0.25">
      <c r="C121" s="2"/>
      <c r="D121" s="2"/>
      <c r="E121" s="2"/>
      <c r="F121" s="2"/>
      <c r="G121" s="2"/>
      <c r="H121" s="2"/>
      <c r="I121" s="2"/>
      <c r="J121" s="2"/>
      <c r="K121" s="2"/>
      <c r="L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3:33" x14ac:dyDescent="0.25">
      <c r="C122" s="2"/>
      <c r="D122" s="2"/>
      <c r="E122" s="2"/>
      <c r="F122" s="2"/>
      <c r="G122" s="2"/>
      <c r="H122" s="2"/>
      <c r="I122" s="2"/>
      <c r="J122" s="2"/>
      <c r="K122" s="2"/>
      <c r="L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3:33" x14ac:dyDescent="0.25"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</row>
    <row r="124" spans="3:33" x14ac:dyDescent="0.25"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</row>
    <row r="125" spans="3:33" x14ac:dyDescent="0.25"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</row>
    <row r="126" spans="3:33" x14ac:dyDescent="0.25"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</row>
    <row r="127" spans="3:33" x14ac:dyDescent="0.25">
      <c r="AD127" s="10"/>
      <c r="AE127" s="10"/>
    </row>
  </sheetData>
  <mergeCells count="6">
    <mergeCell ref="F105:F106"/>
    <mergeCell ref="F96:F97"/>
    <mergeCell ref="F98:F99"/>
    <mergeCell ref="G98:G99"/>
    <mergeCell ref="F100:F101"/>
    <mergeCell ref="F102:F103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9"/>
  <sheetViews>
    <sheetView zoomScale="70" zoomScaleNormal="70" workbookViewId="0">
      <pane ySplit="4605" topLeftCell="A89"/>
      <selection activeCell="C2" sqref="C2:D94"/>
      <selection pane="bottomLeft" activeCell="E84" sqref="E84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9" t="s">
        <v>22</v>
      </c>
      <c r="D1" s="19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404.48739599999999</v>
      </c>
      <c r="D2" s="5">
        <v>405.48873900000001</v>
      </c>
      <c r="E2" s="5">
        <f t="shared" ref="E2:E63" si="0">D2-C2</f>
        <v>1.0013430000000199</v>
      </c>
      <c r="F2">
        <f t="shared" ref="F2:F57" si="1">AVERAGE(C2,D2)</f>
        <v>404.9880675</v>
      </c>
      <c r="G2">
        <f>$G$99</f>
        <v>-1.9396626157943639</v>
      </c>
      <c r="H2">
        <f>$G$100</f>
        <v>3.9077771964395316</v>
      </c>
      <c r="I2">
        <f>$E$95</f>
        <v>0.98405729032258393</v>
      </c>
      <c r="J2">
        <f t="shared" ref="J2:J63" si="2">(E2/D2)*100</f>
        <v>0.24694717847639655</v>
      </c>
      <c r="O2">
        <f>D2/C2</f>
        <v>1.0024755851724982</v>
      </c>
      <c r="Y2" s="5"/>
    </row>
    <row r="3" spans="2:26" x14ac:dyDescent="0.25">
      <c r="B3" s="1">
        <v>2</v>
      </c>
      <c r="C3" s="5">
        <v>404.37558000000001</v>
      </c>
      <c r="D3" s="5">
        <v>405.40103099999999</v>
      </c>
      <c r="E3" s="5">
        <f t="shared" si="0"/>
        <v>1.0254509999999755</v>
      </c>
      <c r="F3">
        <f t="shared" si="1"/>
        <v>404.8883055</v>
      </c>
      <c r="G3">
        <f>$G$99</f>
        <v>-1.9396626157943639</v>
      </c>
      <c r="H3">
        <f>$G$100</f>
        <v>3.9077771964395316</v>
      </c>
      <c r="I3">
        <f>$E$95</f>
        <v>0.98405729032258393</v>
      </c>
      <c r="J3">
        <f t="shared" si="2"/>
        <v>0.25294730935205134</v>
      </c>
      <c r="L3" s="16"/>
      <c r="O3">
        <f t="shared" ref="O3:O64" si="3">D3/C3</f>
        <v>1.0025358875528536</v>
      </c>
      <c r="Y3" s="5"/>
    </row>
    <row r="4" spans="2:26" x14ac:dyDescent="0.25">
      <c r="B4" s="1">
        <v>3</v>
      </c>
      <c r="C4" s="5">
        <v>404.43057299999998</v>
      </c>
      <c r="D4" s="5">
        <v>405.44940200000002</v>
      </c>
      <c r="E4" s="5">
        <f t="shared" si="0"/>
        <v>1.0188290000000393</v>
      </c>
      <c r="F4">
        <f t="shared" si="1"/>
        <v>404.93998750000003</v>
      </c>
      <c r="G4">
        <f>$G$99</f>
        <v>-1.9396626157943639</v>
      </c>
      <c r="H4">
        <f>$G$100</f>
        <v>3.9077771964395316</v>
      </c>
      <c r="I4">
        <f>$E$95</f>
        <v>0.98405729032258393</v>
      </c>
      <c r="J4">
        <f t="shared" si="2"/>
        <v>0.25128388276671804</v>
      </c>
      <c r="O4">
        <f t="shared" si="3"/>
        <v>1.0025191690935791</v>
      </c>
      <c r="Y4" s="5"/>
    </row>
    <row r="5" spans="2:26" x14ac:dyDescent="0.25">
      <c r="B5" s="1">
        <v>4</v>
      </c>
      <c r="C5" s="5">
        <v>406.98855600000002</v>
      </c>
      <c r="D5" s="5">
        <v>406.019226</v>
      </c>
      <c r="E5" s="5">
        <f t="shared" si="0"/>
        <v>-0.96933000000001357</v>
      </c>
      <c r="F5">
        <f t="shared" si="1"/>
        <v>406.50389100000001</v>
      </c>
      <c r="G5">
        <f>$G$99</f>
        <v>-1.9396626157943639</v>
      </c>
      <c r="H5">
        <f>$G$100</f>
        <v>3.9077771964395316</v>
      </c>
      <c r="I5">
        <f>$E$95</f>
        <v>0.98405729032258393</v>
      </c>
      <c r="J5">
        <f t="shared" si="2"/>
        <v>-0.23873992607434152</v>
      </c>
      <c r="O5">
        <f t="shared" si="3"/>
        <v>0.99761828683949527</v>
      </c>
      <c r="Y5" s="5"/>
    </row>
    <row r="6" spans="2:26" x14ac:dyDescent="0.25">
      <c r="B6" s="1">
        <v>5</v>
      </c>
      <c r="C6" s="5">
        <v>406.13348400000001</v>
      </c>
      <c r="D6" s="5">
        <v>406.05718999999999</v>
      </c>
      <c r="E6" s="5">
        <f t="shared" si="0"/>
        <v>-7.6294000000018514E-2</v>
      </c>
      <c r="F6">
        <f t="shared" si="1"/>
        <v>406.09533699999997</v>
      </c>
      <c r="G6">
        <f>$G$99</f>
        <v>-1.9396626157943639</v>
      </c>
      <c r="H6">
        <f>$G$100</f>
        <v>3.9077771964395316</v>
      </c>
      <c r="I6">
        <f>$E$95</f>
        <v>0.98405729032258393</v>
      </c>
      <c r="J6">
        <f t="shared" si="2"/>
        <v>-1.8788978961317867E-2</v>
      </c>
      <c r="O6">
        <f t="shared" si="3"/>
        <v>0.99981214550632813</v>
      </c>
      <c r="Y6" s="5"/>
    </row>
    <row r="7" spans="2:26" x14ac:dyDescent="0.25">
      <c r="B7" s="1">
        <v>6</v>
      </c>
      <c r="C7" s="5">
        <v>405.698151</v>
      </c>
      <c r="D7" s="5">
        <v>405.67746</v>
      </c>
      <c r="E7" s="5">
        <f t="shared" si="0"/>
        <v>-2.0690999999999349E-2</v>
      </c>
      <c r="F7">
        <f t="shared" si="1"/>
        <v>405.68780549999997</v>
      </c>
      <c r="G7">
        <f>$G$99</f>
        <v>-1.9396626157943639</v>
      </c>
      <c r="H7">
        <f>$G$100</f>
        <v>3.9077771964395316</v>
      </c>
      <c r="I7">
        <f>$E$95</f>
        <v>0.98405729032258393</v>
      </c>
      <c r="J7">
        <f t="shared" si="2"/>
        <v>-5.1003573134182382E-3</v>
      </c>
      <c r="O7">
        <f t="shared" si="3"/>
        <v>0.99994899902809764</v>
      </c>
      <c r="Y7" s="5"/>
    </row>
    <row r="8" spans="2:26" x14ac:dyDescent="0.25">
      <c r="B8" s="1">
        <v>7</v>
      </c>
      <c r="C8" s="5">
        <v>404.67630000000003</v>
      </c>
      <c r="D8" s="5">
        <v>405.52587899999997</v>
      </c>
      <c r="E8" s="5">
        <f t="shared" si="0"/>
        <v>0.84957899999994879</v>
      </c>
      <c r="F8">
        <f t="shared" si="1"/>
        <v>405.1010895</v>
      </c>
      <c r="G8">
        <f>$G$99</f>
        <v>-1.9396626157943639</v>
      </c>
      <c r="H8">
        <f>$G$100</f>
        <v>3.9077771964395316</v>
      </c>
      <c r="I8">
        <f>$E$95</f>
        <v>0.98405729032258393</v>
      </c>
      <c r="J8">
        <f t="shared" si="2"/>
        <v>0.20950056309475351</v>
      </c>
      <c r="O8">
        <f t="shared" si="3"/>
        <v>1.002099403893927</v>
      </c>
      <c r="Y8" s="5"/>
    </row>
    <row r="9" spans="2:26" x14ac:dyDescent="0.25">
      <c r="B9" s="1">
        <v>8</v>
      </c>
      <c r="C9" s="5">
        <v>407.70166</v>
      </c>
      <c r="D9" s="5">
        <v>405.13156099999998</v>
      </c>
      <c r="E9" s="5">
        <f t="shared" si="0"/>
        <v>-2.5700990000000274</v>
      </c>
      <c r="F9">
        <f t="shared" si="1"/>
        <v>406.41661049999999</v>
      </c>
      <c r="G9">
        <f t="shared" ref="G9" si="4">$G$99</f>
        <v>-1.9396626157943639</v>
      </c>
      <c r="H9">
        <f t="shared" ref="H9" si="5">$G$100</f>
        <v>3.9077771964395316</v>
      </c>
      <c r="I9">
        <f t="shared" ref="I9" si="6">$E$95</f>
        <v>0.98405729032258393</v>
      </c>
      <c r="J9">
        <f t="shared" si="2"/>
        <v>-0.63438627038983708</v>
      </c>
      <c r="O9">
        <f t="shared" si="3"/>
        <v>0.99369612819334607</v>
      </c>
      <c r="Y9" s="5"/>
    </row>
    <row r="10" spans="2:26" x14ac:dyDescent="0.25">
      <c r="B10" s="1">
        <v>9</v>
      </c>
      <c r="C10" s="5">
        <v>389.56552099999999</v>
      </c>
      <c r="D10" s="5">
        <v>389.38751200000002</v>
      </c>
      <c r="E10" s="5">
        <f t="shared" si="0"/>
        <v>-0.17800899999997455</v>
      </c>
      <c r="F10">
        <f t="shared" si="1"/>
        <v>389.4765165</v>
      </c>
      <c r="G10">
        <f>$G$99</f>
        <v>-1.9396626157943639</v>
      </c>
      <c r="H10">
        <f>$G$100</f>
        <v>3.9077771964395316</v>
      </c>
      <c r="I10">
        <f>$E$95</f>
        <v>0.98405729032258393</v>
      </c>
      <c r="J10">
        <f t="shared" si="2"/>
        <v>-4.5715128121513703E-2</v>
      </c>
      <c r="O10">
        <f t="shared" si="3"/>
        <v>0.9995430576105836</v>
      </c>
      <c r="Y10" s="5"/>
    </row>
    <row r="11" spans="2:26" x14ac:dyDescent="0.25">
      <c r="B11" s="1">
        <v>10</v>
      </c>
      <c r="C11" s="5">
        <v>388.38913000000002</v>
      </c>
      <c r="D11" s="5">
        <v>388.94570900000002</v>
      </c>
      <c r="E11" s="5">
        <f t="shared" si="0"/>
        <v>0.55657899999999927</v>
      </c>
      <c r="F11">
        <f t="shared" si="1"/>
        <v>388.66741950000005</v>
      </c>
      <c r="G11">
        <f>$G$99</f>
        <v>-1.9396626157943639</v>
      </c>
      <c r="H11">
        <f>$G$100</f>
        <v>3.9077771964395316</v>
      </c>
      <c r="I11">
        <f>$E$95</f>
        <v>0.98405729032258393</v>
      </c>
      <c r="J11">
        <f t="shared" si="2"/>
        <v>0.14309940619501713</v>
      </c>
      <c r="O11">
        <f t="shared" si="3"/>
        <v>1.0014330447404642</v>
      </c>
      <c r="Y11" s="5"/>
    </row>
    <row r="12" spans="2:26" x14ac:dyDescent="0.25">
      <c r="B12" s="1">
        <v>11</v>
      </c>
      <c r="C12" s="5">
        <v>391.65606700000001</v>
      </c>
      <c r="D12" s="5">
        <v>390.22085600000003</v>
      </c>
      <c r="E12" s="5">
        <f t="shared" si="0"/>
        <v>-1.4352109999999811</v>
      </c>
      <c r="F12">
        <f t="shared" si="1"/>
        <v>390.93846150000002</v>
      </c>
      <c r="G12">
        <f>$G$99</f>
        <v>-1.9396626157943639</v>
      </c>
      <c r="H12">
        <f>$G$100</f>
        <v>3.9077771964395316</v>
      </c>
      <c r="I12">
        <f>$E$95</f>
        <v>0.98405729032258393</v>
      </c>
      <c r="J12">
        <f t="shared" si="2"/>
        <v>-0.36779453940821172</v>
      </c>
      <c r="O12">
        <f t="shared" si="3"/>
        <v>0.9963355323179508</v>
      </c>
      <c r="Y12" s="5"/>
    </row>
    <row r="13" spans="2:26" x14ac:dyDescent="0.25">
      <c r="B13" s="1">
        <v>12</v>
      </c>
      <c r="C13" s="5">
        <v>391.44781499999999</v>
      </c>
      <c r="D13" s="5">
        <v>390.57724000000002</v>
      </c>
      <c r="E13" s="5">
        <f t="shared" si="0"/>
        <v>-0.8705749999999739</v>
      </c>
      <c r="F13">
        <f t="shared" si="1"/>
        <v>391.01252750000003</v>
      </c>
      <c r="G13">
        <f>$G$99</f>
        <v>-1.9396626157943639</v>
      </c>
      <c r="H13">
        <f>$G$100</f>
        <v>3.9077771964395316</v>
      </c>
      <c r="I13">
        <f>$E$95</f>
        <v>0.98405729032258393</v>
      </c>
      <c r="J13">
        <f t="shared" si="2"/>
        <v>-0.22289445232394337</v>
      </c>
      <c r="O13">
        <f t="shared" si="3"/>
        <v>0.99777601262124815</v>
      </c>
      <c r="Y13" s="5"/>
    </row>
    <row r="14" spans="2:26" x14ac:dyDescent="0.25">
      <c r="B14" s="1">
        <v>13</v>
      </c>
      <c r="C14" s="5">
        <v>390.49722300000002</v>
      </c>
      <c r="D14" s="5">
        <v>390.28491200000002</v>
      </c>
      <c r="E14" s="5">
        <f t="shared" si="0"/>
        <v>-0.21231099999999969</v>
      </c>
      <c r="F14">
        <f t="shared" si="1"/>
        <v>390.39106750000002</v>
      </c>
      <c r="G14">
        <f>$G$99</f>
        <v>-1.9396626157943639</v>
      </c>
      <c r="H14">
        <f>$G$100</f>
        <v>3.9077771964395316</v>
      </c>
      <c r="I14">
        <f>$E$95</f>
        <v>0.98405729032258393</v>
      </c>
      <c r="J14">
        <f t="shared" si="2"/>
        <v>-5.4398977124690814E-2</v>
      </c>
      <c r="O14">
        <f t="shared" si="3"/>
        <v>0.99945630599273172</v>
      </c>
      <c r="Y14" s="5"/>
    </row>
    <row r="15" spans="2:26" x14ac:dyDescent="0.25">
      <c r="B15" s="1">
        <v>14</v>
      </c>
      <c r="C15" s="5">
        <v>392.37512199999998</v>
      </c>
      <c r="D15" s="5">
        <v>389.48941000000002</v>
      </c>
      <c r="E15" s="5">
        <f t="shared" si="0"/>
        <v>-2.8857119999999554</v>
      </c>
      <c r="F15">
        <f t="shared" si="1"/>
        <v>390.93226600000003</v>
      </c>
      <c r="G15">
        <f>$G$99</f>
        <v>-1.9396626157943639</v>
      </c>
      <c r="H15">
        <f>$G$100</f>
        <v>3.9077771964395316</v>
      </c>
      <c r="I15">
        <f>$E$95</f>
        <v>0.98405729032258393</v>
      </c>
      <c r="J15">
        <f t="shared" si="2"/>
        <v>-0.74089613887061923</v>
      </c>
      <c r="O15">
        <f t="shared" si="3"/>
        <v>0.99264552761324165</v>
      </c>
      <c r="Y15" s="5"/>
    </row>
    <row r="16" spans="2:26" x14ac:dyDescent="0.25">
      <c r="B16" s="1">
        <v>15</v>
      </c>
      <c r="C16">
        <v>390.74066199999999</v>
      </c>
      <c r="D16">
        <v>390.106964</v>
      </c>
      <c r="E16" s="5">
        <f t="shared" si="0"/>
        <v>-0.63369799999998122</v>
      </c>
      <c r="F16">
        <f t="shared" si="1"/>
        <v>390.423813</v>
      </c>
      <c r="G16">
        <f>$G$99</f>
        <v>-1.9396626157943639</v>
      </c>
      <c r="H16">
        <f>$G$100</f>
        <v>3.9077771964395316</v>
      </c>
      <c r="I16">
        <f>$E$95</f>
        <v>0.98405729032258393</v>
      </c>
      <c r="J16">
        <f t="shared" si="2"/>
        <v>-0.16244211420947133</v>
      </c>
      <c r="O16">
        <f t="shared" si="3"/>
        <v>0.99837821332247223</v>
      </c>
      <c r="Y16" s="5"/>
    </row>
    <row r="17" spans="2:25" x14ac:dyDescent="0.25">
      <c r="B17" s="1">
        <v>16</v>
      </c>
      <c r="C17">
        <v>391.542145</v>
      </c>
      <c r="D17">
        <v>390.79153400000001</v>
      </c>
      <c r="E17" s="5">
        <f t="shared" si="0"/>
        <v>-0.75061099999999215</v>
      </c>
      <c r="F17">
        <f t="shared" si="1"/>
        <v>391.16683950000004</v>
      </c>
      <c r="G17">
        <f>$G$99</f>
        <v>-1.9396626157943639</v>
      </c>
      <c r="H17">
        <f>$G$100</f>
        <v>3.9077771964395316</v>
      </c>
      <c r="I17">
        <f>$E$95</f>
        <v>0.98405729032258393</v>
      </c>
      <c r="J17">
        <f t="shared" si="2"/>
        <v>-0.19207452943440481</v>
      </c>
      <c r="O17">
        <f t="shared" si="3"/>
        <v>0.99808293689559269</v>
      </c>
      <c r="Y17" s="5"/>
    </row>
    <row r="18" spans="2:25" x14ac:dyDescent="0.25">
      <c r="B18" s="1">
        <v>17</v>
      </c>
      <c r="C18">
        <v>389.56552099999999</v>
      </c>
      <c r="D18">
        <v>389.38751200000002</v>
      </c>
      <c r="E18" s="5">
        <f t="shared" si="0"/>
        <v>-0.17800899999997455</v>
      </c>
      <c r="F18">
        <f t="shared" si="1"/>
        <v>389.4765165</v>
      </c>
      <c r="G18">
        <f>$G$99</f>
        <v>-1.9396626157943639</v>
      </c>
      <c r="H18">
        <f>$G$100</f>
        <v>3.9077771964395316</v>
      </c>
      <c r="I18">
        <f>$E$95</f>
        <v>0.98405729032258393</v>
      </c>
      <c r="J18">
        <f t="shared" si="2"/>
        <v>-4.5715128121513703E-2</v>
      </c>
      <c r="O18">
        <f t="shared" si="3"/>
        <v>0.9995430576105836</v>
      </c>
      <c r="Y18" s="5"/>
    </row>
    <row r="19" spans="2:25" x14ac:dyDescent="0.25">
      <c r="B19" s="1">
        <v>18</v>
      </c>
      <c r="C19">
        <v>388.38913000000002</v>
      </c>
      <c r="D19">
        <v>388.94570900000002</v>
      </c>
      <c r="E19" s="5">
        <f t="shared" si="0"/>
        <v>0.55657899999999927</v>
      </c>
      <c r="F19">
        <f t="shared" si="1"/>
        <v>388.66741950000005</v>
      </c>
      <c r="G19">
        <f>$G$99</f>
        <v>-1.9396626157943639</v>
      </c>
      <c r="H19">
        <f>$G$100</f>
        <v>3.9077771964395316</v>
      </c>
      <c r="I19">
        <f>$E$95</f>
        <v>0.98405729032258393</v>
      </c>
      <c r="J19">
        <f t="shared" si="2"/>
        <v>0.14309940619501713</v>
      </c>
      <c r="O19">
        <f t="shared" si="3"/>
        <v>1.0014330447404642</v>
      </c>
      <c r="Y19" s="5"/>
    </row>
    <row r="20" spans="2:25" x14ac:dyDescent="0.25">
      <c r="B20" s="1">
        <v>19</v>
      </c>
      <c r="C20">
        <v>391.65606700000001</v>
      </c>
      <c r="D20">
        <v>390.22085600000003</v>
      </c>
      <c r="E20" s="5">
        <f t="shared" si="0"/>
        <v>-1.4352109999999811</v>
      </c>
      <c r="F20">
        <f t="shared" si="1"/>
        <v>390.93846150000002</v>
      </c>
      <c r="G20">
        <f>$G$99</f>
        <v>-1.9396626157943639</v>
      </c>
      <c r="H20">
        <f>$G$100</f>
        <v>3.9077771964395316</v>
      </c>
      <c r="I20">
        <f>$E$95</f>
        <v>0.98405729032258393</v>
      </c>
      <c r="J20">
        <f t="shared" si="2"/>
        <v>-0.36779453940821172</v>
      </c>
      <c r="O20">
        <f t="shared" si="3"/>
        <v>0.9963355323179508</v>
      </c>
      <c r="Y20" s="5"/>
    </row>
    <row r="21" spans="2:25" x14ac:dyDescent="0.25">
      <c r="B21" s="1">
        <v>20</v>
      </c>
      <c r="C21">
        <v>391.44781499999999</v>
      </c>
      <c r="D21">
        <v>390.57724000000002</v>
      </c>
      <c r="E21" s="5">
        <f t="shared" si="0"/>
        <v>-0.8705749999999739</v>
      </c>
      <c r="F21">
        <f t="shared" si="1"/>
        <v>391.01252750000003</v>
      </c>
      <c r="G21">
        <f>$G$99</f>
        <v>-1.9396626157943639</v>
      </c>
      <c r="H21">
        <f>$G$100</f>
        <v>3.9077771964395316</v>
      </c>
      <c r="I21">
        <f>$E$95</f>
        <v>0.98405729032258393</v>
      </c>
      <c r="J21">
        <f t="shared" si="2"/>
        <v>-0.22289445232394337</v>
      </c>
      <c r="O21">
        <f t="shared" si="3"/>
        <v>0.99777601262124815</v>
      </c>
      <c r="Y21" s="5"/>
    </row>
    <row r="22" spans="2:25" x14ac:dyDescent="0.25">
      <c r="B22" s="1">
        <v>21</v>
      </c>
      <c r="C22">
        <v>390.49722300000002</v>
      </c>
      <c r="D22">
        <v>390.28491200000002</v>
      </c>
      <c r="E22" s="5">
        <f t="shared" si="0"/>
        <v>-0.21231099999999969</v>
      </c>
      <c r="F22">
        <f t="shared" si="1"/>
        <v>390.39106750000002</v>
      </c>
      <c r="G22">
        <f>$G$99</f>
        <v>-1.9396626157943639</v>
      </c>
      <c r="H22">
        <f>$G$100</f>
        <v>3.9077771964395316</v>
      </c>
      <c r="I22">
        <f>$E$95</f>
        <v>0.98405729032258393</v>
      </c>
      <c r="J22">
        <f t="shared" si="2"/>
        <v>-5.4398977124690814E-2</v>
      </c>
      <c r="O22">
        <f t="shared" si="3"/>
        <v>0.99945630599273172</v>
      </c>
      <c r="Y22" s="5"/>
    </row>
    <row r="23" spans="2:25" x14ac:dyDescent="0.25">
      <c r="B23" s="1">
        <v>22</v>
      </c>
      <c r="C23">
        <v>392.37512199999998</v>
      </c>
      <c r="D23">
        <v>389.48941000000002</v>
      </c>
      <c r="E23" s="5">
        <f t="shared" si="0"/>
        <v>-2.8857119999999554</v>
      </c>
      <c r="F23">
        <f t="shared" si="1"/>
        <v>390.93226600000003</v>
      </c>
      <c r="G23">
        <f>$G$99</f>
        <v>-1.9396626157943639</v>
      </c>
      <c r="H23">
        <f>$G$100</f>
        <v>3.9077771964395316</v>
      </c>
      <c r="I23">
        <f>$E$95</f>
        <v>0.98405729032258393</v>
      </c>
      <c r="J23">
        <f t="shared" si="2"/>
        <v>-0.74089613887061923</v>
      </c>
      <c r="O23">
        <f t="shared" si="3"/>
        <v>0.99264552761324165</v>
      </c>
      <c r="Y23" s="5"/>
    </row>
    <row r="24" spans="2:25" x14ac:dyDescent="0.25">
      <c r="B24" s="1">
        <v>23</v>
      </c>
      <c r="C24">
        <v>390.74066199999999</v>
      </c>
      <c r="D24">
        <v>390.106964</v>
      </c>
      <c r="E24" s="5">
        <f t="shared" si="0"/>
        <v>-0.63369799999998122</v>
      </c>
      <c r="F24">
        <f t="shared" si="1"/>
        <v>390.423813</v>
      </c>
      <c r="G24">
        <f>$G$99</f>
        <v>-1.9396626157943639</v>
      </c>
      <c r="H24">
        <f>$G$100</f>
        <v>3.9077771964395316</v>
      </c>
      <c r="I24">
        <f>$E$95</f>
        <v>0.98405729032258393</v>
      </c>
      <c r="J24">
        <f t="shared" si="2"/>
        <v>-0.16244211420947133</v>
      </c>
      <c r="O24">
        <f t="shared" si="3"/>
        <v>0.99837821332247223</v>
      </c>
      <c r="Y24" s="5"/>
    </row>
    <row r="25" spans="2:25" x14ac:dyDescent="0.25">
      <c r="B25" s="1">
        <v>24</v>
      </c>
      <c r="C25">
        <v>391.542145</v>
      </c>
      <c r="D25">
        <v>390.79153400000001</v>
      </c>
      <c r="E25" s="5">
        <f t="shared" si="0"/>
        <v>-0.75061099999999215</v>
      </c>
      <c r="F25">
        <f t="shared" si="1"/>
        <v>391.16683950000004</v>
      </c>
      <c r="G25">
        <f>$G$99</f>
        <v>-1.9396626157943639</v>
      </c>
      <c r="H25">
        <f>$G$100</f>
        <v>3.9077771964395316</v>
      </c>
      <c r="I25">
        <f>$E$95</f>
        <v>0.98405729032258393</v>
      </c>
      <c r="J25">
        <f t="shared" si="2"/>
        <v>-0.19207452943440481</v>
      </c>
      <c r="O25">
        <f t="shared" si="3"/>
        <v>0.99808293689559269</v>
      </c>
      <c r="Y25" s="5"/>
    </row>
    <row r="26" spans="2:25" x14ac:dyDescent="0.25">
      <c r="B26" s="1">
        <v>25</v>
      </c>
      <c r="C26">
        <v>348.23098800000002</v>
      </c>
      <c r="D26">
        <v>346.802277</v>
      </c>
      <c r="E26" s="5">
        <f t="shared" si="0"/>
        <v>-1.4287110000000212</v>
      </c>
      <c r="F26">
        <f t="shared" si="1"/>
        <v>347.51663250000001</v>
      </c>
      <c r="G26">
        <f>$G$99</f>
        <v>-1.9396626157943639</v>
      </c>
      <c r="H26">
        <f>$G$100</f>
        <v>3.9077771964395316</v>
      </c>
      <c r="I26">
        <f>$E$95</f>
        <v>0.98405729032258393</v>
      </c>
      <c r="J26">
        <f t="shared" si="2"/>
        <v>-0.41196701831344118</v>
      </c>
      <c r="O26">
        <f t="shared" si="3"/>
        <v>0.99589723186840562</v>
      </c>
      <c r="Y26" s="5"/>
    </row>
    <row r="27" spans="2:25" x14ac:dyDescent="0.25">
      <c r="B27" s="1">
        <v>26</v>
      </c>
      <c r="C27">
        <v>348.40872200000001</v>
      </c>
      <c r="D27">
        <v>348.343842</v>
      </c>
      <c r="E27" s="5">
        <f t="shared" si="0"/>
        <v>-6.488000000001648E-2</v>
      </c>
      <c r="F27">
        <f t="shared" si="1"/>
        <v>348.376282</v>
      </c>
      <c r="G27">
        <f>$G$99</f>
        <v>-1.9396626157943639</v>
      </c>
      <c r="H27">
        <f>$G$100</f>
        <v>3.9077771964395316</v>
      </c>
      <c r="I27">
        <f>$E$95</f>
        <v>0.98405729032258393</v>
      </c>
      <c r="J27">
        <f t="shared" si="2"/>
        <v>-1.8625275425427638E-2</v>
      </c>
      <c r="O27">
        <f t="shared" si="3"/>
        <v>0.99981378192937431</v>
      </c>
      <c r="Y27" s="5"/>
    </row>
    <row r="28" spans="2:25" x14ac:dyDescent="0.25">
      <c r="B28" s="1">
        <v>27</v>
      </c>
      <c r="C28">
        <v>347.42089800000002</v>
      </c>
      <c r="D28">
        <v>347.39407299999999</v>
      </c>
      <c r="E28" s="5">
        <f t="shared" si="0"/>
        <v>-2.6825000000030741E-2</v>
      </c>
      <c r="F28">
        <f t="shared" si="1"/>
        <v>347.40748550000001</v>
      </c>
      <c r="G28">
        <f>$G$99</f>
        <v>-1.9396626157943639</v>
      </c>
      <c r="H28">
        <f>$G$100</f>
        <v>3.9077771964395316</v>
      </c>
      <c r="I28">
        <f>$E$95</f>
        <v>0.98405729032258393</v>
      </c>
      <c r="J28">
        <f t="shared" si="2"/>
        <v>-7.721778258442176E-3</v>
      </c>
      <c r="O28">
        <f t="shared" si="3"/>
        <v>0.99992278817954117</v>
      </c>
      <c r="Y28" s="5"/>
    </row>
    <row r="29" spans="2:25" x14ac:dyDescent="0.25">
      <c r="B29" s="1">
        <v>28</v>
      </c>
      <c r="C29">
        <v>346.33904999999999</v>
      </c>
      <c r="D29">
        <v>347.29150399999997</v>
      </c>
      <c r="E29" s="5">
        <f t="shared" si="0"/>
        <v>0.95245399999998881</v>
      </c>
      <c r="F29">
        <f t="shared" si="1"/>
        <v>346.81527699999998</v>
      </c>
      <c r="G29">
        <f>$G$99</f>
        <v>-1.9396626157943639</v>
      </c>
      <c r="H29">
        <f>$G$100</f>
        <v>3.9077771964395316</v>
      </c>
      <c r="I29">
        <f>$E$95</f>
        <v>0.98405729032258393</v>
      </c>
      <c r="J29">
        <f t="shared" si="2"/>
        <v>0.27425203007557269</v>
      </c>
      <c r="O29">
        <f t="shared" si="3"/>
        <v>1.0027500624027235</v>
      </c>
      <c r="Y29" s="5"/>
    </row>
    <row r="30" spans="2:25" x14ac:dyDescent="0.25">
      <c r="B30" s="1">
        <v>29</v>
      </c>
      <c r="C30">
        <v>347.105682</v>
      </c>
      <c r="D30">
        <v>346.91030899999998</v>
      </c>
      <c r="E30" s="5">
        <f t="shared" si="0"/>
        <v>-0.19537300000001778</v>
      </c>
      <c r="F30">
        <f t="shared" si="1"/>
        <v>347.00799549999999</v>
      </c>
      <c r="G30">
        <f>$G$99</f>
        <v>-1.9396626157943639</v>
      </c>
      <c r="H30">
        <f>$G$100</f>
        <v>3.9077771964395316</v>
      </c>
      <c r="I30">
        <f>$E$95</f>
        <v>0.98405729032258393</v>
      </c>
      <c r="J30">
        <f t="shared" si="2"/>
        <v>-5.6318015040601688E-2</v>
      </c>
      <c r="O30">
        <f t="shared" si="3"/>
        <v>0.99943713684295143</v>
      </c>
      <c r="Y30" s="5"/>
    </row>
    <row r="31" spans="2:25" x14ac:dyDescent="0.25">
      <c r="B31" s="1">
        <v>30</v>
      </c>
      <c r="C31">
        <v>347.82598899999999</v>
      </c>
      <c r="D31">
        <v>346.890625</v>
      </c>
      <c r="E31" s="5">
        <f t="shared" si="0"/>
        <v>-0.93536399999999276</v>
      </c>
      <c r="F31">
        <f t="shared" si="1"/>
        <v>347.35830699999997</v>
      </c>
      <c r="G31">
        <f>$G$99</f>
        <v>-1.9396626157943639</v>
      </c>
      <c r="H31">
        <f>$G$100</f>
        <v>3.9077771964395316</v>
      </c>
      <c r="I31">
        <f>$E$95</f>
        <v>0.98405729032258393</v>
      </c>
      <c r="J31">
        <f t="shared" si="2"/>
        <v>-0.26964234043511343</v>
      </c>
      <c r="O31">
        <f t="shared" si="3"/>
        <v>0.99731082774266189</v>
      </c>
      <c r="Y31" s="5"/>
    </row>
    <row r="32" spans="2:25" x14ac:dyDescent="0.25">
      <c r="B32" s="1">
        <v>31</v>
      </c>
      <c r="C32">
        <v>347.90939300000002</v>
      </c>
      <c r="D32">
        <v>347.20300300000002</v>
      </c>
      <c r="E32" s="5">
        <f t="shared" si="0"/>
        <v>-0.70638999999999896</v>
      </c>
      <c r="F32">
        <f t="shared" si="1"/>
        <v>347.55619799999999</v>
      </c>
      <c r="G32">
        <f>$G$99</f>
        <v>-1.9396626157943639</v>
      </c>
      <c r="H32">
        <f>$G$100</f>
        <v>3.9077771964395316</v>
      </c>
      <c r="I32">
        <f>$E$95</f>
        <v>0.98405729032258393</v>
      </c>
      <c r="J32">
        <f t="shared" si="2"/>
        <v>-0.20345158132172</v>
      </c>
      <c r="O32">
        <f t="shared" si="3"/>
        <v>0.99796961503709669</v>
      </c>
      <c r="Y32" s="5"/>
    </row>
    <row r="33" spans="2:25" x14ac:dyDescent="0.25">
      <c r="B33" s="1">
        <v>32</v>
      </c>
      <c r="C33">
        <v>347.97827100000001</v>
      </c>
      <c r="D33">
        <v>346.813782</v>
      </c>
      <c r="E33" s="5">
        <f t="shared" si="0"/>
        <v>-1.1644890000000032</v>
      </c>
      <c r="F33">
        <f t="shared" si="1"/>
        <v>347.3960265</v>
      </c>
      <c r="G33">
        <f>$G$99</f>
        <v>-1.9396626157943639</v>
      </c>
      <c r="H33">
        <f>$G$100</f>
        <v>3.9077771964395316</v>
      </c>
      <c r="I33">
        <f>$E$95</f>
        <v>0.98405729032258393</v>
      </c>
      <c r="J33">
        <f t="shared" si="2"/>
        <v>-0.33576779829355319</v>
      </c>
      <c r="O33">
        <f t="shared" si="3"/>
        <v>0.99665355829071289</v>
      </c>
      <c r="Y33" s="5"/>
    </row>
    <row r="34" spans="2:25" x14ac:dyDescent="0.25">
      <c r="B34" s="1">
        <v>33</v>
      </c>
      <c r="C34">
        <v>482.06298800000002</v>
      </c>
      <c r="D34">
        <v>482.897919</v>
      </c>
      <c r="E34" s="5">
        <f t="shared" si="0"/>
        <v>0.83493099999998321</v>
      </c>
      <c r="F34">
        <f t="shared" si="1"/>
        <v>482.48045350000001</v>
      </c>
      <c r="G34">
        <f t="shared" ref="G34:G65" si="7">$G$99</f>
        <v>-1.9396626157943639</v>
      </c>
      <c r="H34">
        <f t="shared" ref="H34:H65" si="8">$G$100</f>
        <v>3.9077771964395316</v>
      </c>
      <c r="I34">
        <f t="shared" ref="I34:I65" si="9">$E$95</f>
        <v>0.98405729032258393</v>
      </c>
      <c r="J34">
        <f t="shared" si="2"/>
        <v>0.1729001031375294</v>
      </c>
      <c r="O34">
        <f t="shared" si="3"/>
        <v>1.0017319956536468</v>
      </c>
      <c r="Y34" s="5"/>
    </row>
    <row r="35" spans="2:25" x14ac:dyDescent="0.25">
      <c r="B35" s="1">
        <v>34</v>
      </c>
      <c r="C35">
        <v>480.51336700000002</v>
      </c>
      <c r="D35">
        <v>484.02621499999998</v>
      </c>
      <c r="E35" s="5">
        <f t="shared" si="0"/>
        <v>3.5128479999999627</v>
      </c>
      <c r="F35">
        <f t="shared" si="1"/>
        <v>482.269791</v>
      </c>
      <c r="G35">
        <f t="shared" si="7"/>
        <v>-1.9396626157943639</v>
      </c>
      <c r="H35">
        <f t="shared" si="8"/>
        <v>3.9077771964395316</v>
      </c>
      <c r="I35">
        <f t="shared" si="9"/>
        <v>0.98405729032258393</v>
      </c>
      <c r="J35">
        <f t="shared" si="2"/>
        <v>0.72575573205264576</v>
      </c>
      <c r="O35">
        <f t="shared" si="3"/>
        <v>1.0073106145244861</v>
      </c>
      <c r="Y35" s="5"/>
    </row>
    <row r="36" spans="2:25" x14ac:dyDescent="0.25">
      <c r="B36" s="1">
        <v>35</v>
      </c>
      <c r="C36">
        <v>480.52301</v>
      </c>
      <c r="D36">
        <v>483.12738000000002</v>
      </c>
      <c r="E36" s="5">
        <f t="shared" si="0"/>
        <v>2.6043700000000172</v>
      </c>
      <c r="F36">
        <f t="shared" si="1"/>
        <v>481.82519500000001</v>
      </c>
      <c r="G36">
        <f t="shared" si="7"/>
        <v>-1.9396626157943639</v>
      </c>
      <c r="H36">
        <f t="shared" si="8"/>
        <v>3.9077771964395316</v>
      </c>
      <c r="I36">
        <f t="shared" si="9"/>
        <v>0.98405729032258393</v>
      </c>
      <c r="J36">
        <f t="shared" si="2"/>
        <v>0.53906487353294219</v>
      </c>
      <c r="O36">
        <f t="shared" si="3"/>
        <v>1.005419865325492</v>
      </c>
      <c r="Y36" s="5"/>
    </row>
    <row r="37" spans="2:25" x14ac:dyDescent="0.25">
      <c r="B37" s="1">
        <v>36</v>
      </c>
      <c r="C37">
        <v>482.47915599999999</v>
      </c>
      <c r="D37">
        <v>481.83282500000001</v>
      </c>
      <c r="E37" s="5">
        <f t="shared" si="0"/>
        <v>-0.64633099999997512</v>
      </c>
      <c r="F37">
        <f t="shared" si="1"/>
        <v>482.15599050000003</v>
      </c>
      <c r="G37">
        <f t="shared" si="7"/>
        <v>-1.9396626157943639</v>
      </c>
      <c r="H37">
        <f t="shared" si="8"/>
        <v>3.9077771964395316</v>
      </c>
      <c r="I37">
        <f t="shared" si="9"/>
        <v>0.98405729032258393</v>
      </c>
      <c r="J37">
        <f t="shared" si="2"/>
        <v>-0.13414009309141092</v>
      </c>
      <c r="O37">
        <f t="shared" si="3"/>
        <v>0.99866039601511825</v>
      </c>
      <c r="Y37" s="5"/>
    </row>
    <row r="38" spans="2:25" x14ac:dyDescent="0.25">
      <c r="B38" s="1">
        <v>37</v>
      </c>
      <c r="C38">
        <v>482.38534499999997</v>
      </c>
      <c r="D38">
        <v>482.60342400000002</v>
      </c>
      <c r="E38" s="5">
        <f t="shared" si="0"/>
        <v>0.21807900000004565</v>
      </c>
      <c r="F38">
        <f t="shared" si="1"/>
        <v>482.49438450000002</v>
      </c>
      <c r="G38">
        <f t="shared" si="7"/>
        <v>-1.9396626157943639</v>
      </c>
      <c r="H38">
        <f t="shared" si="8"/>
        <v>3.9077771964395316</v>
      </c>
      <c r="I38">
        <f t="shared" si="9"/>
        <v>0.98405729032258393</v>
      </c>
      <c r="J38">
        <f t="shared" si="2"/>
        <v>4.51880341404386E-2</v>
      </c>
      <c r="O38">
        <f t="shared" si="3"/>
        <v>1.000452084629561</v>
      </c>
      <c r="Y38" s="5"/>
    </row>
    <row r="39" spans="2:25" x14ac:dyDescent="0.25">
      <c r="B39" s="1">
        <v>38</v>
      </c>
      <c r="C39">
        <v>480.74176</v>
      </c>
      <c r="D39">
        <v>481.59634399999999</v>
      </c>
      <c r="E39" s="5">
        <f t="shared" si="0"/>
        <v>0.85458399999998846</v>
      </c>
      <c r="F39">
        <f t="shared" si="1"/>
        <v>481.16905199999997</v>
      </c>
      <c r="G39">
        <f t="shared" si="7"/>
        <v>-1.9396626157943639</v>
      </c>
      <c r="H39">
        <f t="shared" si="8"/>
        <v>3.9077771964395316</v>
      </c>
      <c r="I39">
        <f t="shared" si="9"/>
        <v>0.98405729032258393</v>
      </c>
      <c r="J39">
        <f t="shared" si="2"/>
        <v>0.17744819092729419</v>
      </c>
      <c r="O39">
        <f t="shared" si="3"/>
        <v>1.0017776362927155</v>
      </c>
      <c r="Y39" s="5"/>
    </row>
    <row r="40" spans="2:25" x14ac:dyDescent="0.25">
      <c r="B40" s="1">
        <v>39</v>
      </c>
      <c r="C40">
        <v>480.35861199999999</v>
      </c>
      <c r="D40">
        <v>481.36520400000001</v>
      </c>
      <c r="E40" s="5">
        <f t="shared" si="0"/>
        <v>1.0065920000000119</v>
      </c>
      <c r="F40">
        <f t="shared" si="1"/>
        <v>480.86190799999997</v>
      </c>
      <c r="G40">
        <f t="shared" si="7"/>
        <v>-1.9396626157943639</v>
      </c>
      <c r="H40">
        <f t="shared" si="8"/>
        <v>3.9077771964395316</v>
      </c>
      <c r="I40">
        <f t="shared" si="9"/>
        <v>0.98405729032258393</v>
      </c>
      <c r="J40">
        <f t="shared" si="2"/>
        <v>0.20911191578359534</v>
      </c>
      <c r="O40">
        <f t="shared" si="3"/>
        <v>1.0020955011003321</v>
      </c>
      <c r="Y40" s="5"/>
    </row>
    <row r="41" spans="2:25" x14ac:dyDescent="0.25">
      <c r="B41" s="1">
        <v>40</v>
      </c>
      <c r="C41">
        <v>482.58431999999999</v>
      </c>
      <c r="D41">
        <v>482.28836100000001</v>
      </c>
      <c r="E41" s="5">
        <f t="shared" si="0"/>
        <v>-0.2959589999999821</v>
      </c>
      <c r="F41">
        <f t="shared" si="1"/>
        <v>482.43634050000003</v>
      </c>
      <c r="G41">
        <f t="shared" si="7"/>
        <v>-1.9396626157943639</v>
      </c>
      <c r="H41">
        <f t="shared" si="8"/>
        <v>3.9077771964395316</v>
      </c>
      <c r="I41">
        <f t="shared" si="9"/>
        <v>0.98405729032258393</v>
      </c>
      <c r="J41">
        <f t="shared" si="2"/>
        <v>-6.1365569632724784E-2</v>
      </c>
      <c r="O41">
        <f t="shared" si="3"/>
        <v>0.99938672064604173</v>
      </c>
      <c r="Y41" s="5"/>
    </row>
    <row r="42" spans="2:25" x14ac:dyDescent="0.25">
      <c r="B42" s="1">
        <v>41</v>
      </c>
      <c r="C42">
        <v>463.20166</v>
      </c>
      <c r="D42">
        <v>464.45873999999998</v>
      </c>
      <c r="E42" s="5">
        <f t="shared" si="0"/>
        <v>1.2570799999999736</v>
      </c>
      <c r="F42">
        <f t="shared" si="1"/>
        <v>463.83019999999999</v>
      </c>
      <c r="G42">
        <f t="shared" si="7"/>
        <v>-1.9396626157943639</v>
      </c>
      <c r="H42">
        <f t="shared" si="8"/>
        <v>3.9077771964395316</v>
      </c>
      <c r="I42">
        <f t="shared" si="9"/>
        <v>0.98405729032258393</v>
      </c>
      <c r="J42">
        <f t="shared" si="2"/>
        <v>0.27065482716505096</v>
      </c>
      <c r="O42">
        <f t="shared" si="3"/>
        <v>1.0027138935555628</v>
      </c>
      <c r="Y42" s="5"/>
    </row>
    <row r="43" spans="2:25" x14ac:dyDescent="0.25">
      <c r="B43" s="1">
        <v>42</v>
      </c>
      <c r="C43">
        <v>463.22872899999999</v>
      </c>
      <c r="D43">
        <v>464.93957499999999</v>
      </c>
      <c r="E43" s="5">
        <f t="shared" si="0"/>
        <v>1.7108460000000036</v>
      </c>
      <c r="F43">
        <f t="shared" si="1"/>
        <v>464.08415200000002</v>
      </c>
      <c r="G43">
        <f t="shared" si="7"/>
        <v>-1.9396626157943639</v>
      </c>
      <c r="H43">
        <f t="shared" si="8"/>
        <v>3.9077771964395316</v>
      </c>
      <c r="I43">
        <f t="shared" si="9"/>
        <v>0.98405729032258393</v>
      </c>
      <c r="J43">
        <f t="shared" si="2"/>
        <v>0.36797168750369413</v>
      </c>
      <c r="O43">
        <f t="shared" si="3"/>
        <v>1.003693307199865</v>
      </c>
      <c r="Y43" s="5"/>
    </row>
    <row r="44" spans="2:25" x14ac:dyDescent="0.25">
      <c r="B44" s="1">
        <v>43</v>
      </c>
      <c r="C44">
        <v>463.224152</v>
      </c>
      <c r="D44">
        <v>465.56210299999998</v>
      </c>
      <c r="E44" s="5">
        <f t="shared" si="0"/>
        <v>2.3379509999999755</v>
      </c>
      <c r="F44">
        <f t="shared" si="1"/>
        <v>464.39312749999999</v>
      </c>
      <c r="G44">
        <f t="shared" si="7"/>
        <v>-1.9396626157943639</v>
      </c>
      <c r="H44">
        <f t="shared" si="8"/>
        <v>3.9077771964395316</v>
      </c>
      <c r="I44">
        <f t="shared" si="9"/>
        <v>0.98405729032258393</v>
      </c>
      <c r="J44">
        <f t="shared" si="2"/>
        <v>0.50217811650360544</v>
      </c>
      <c r="O44">
        <f t="shared" si="3"/>
        <v>1.0050471267309913</v>
      </c>
      <c r="Y44" s="5"/>
    </row>
    <row r="45" spans="2:25" x14ac:dyDescent="0.25">
      <c r="B45" s="1">
        <v>44</v>
      </c>
      <c r="C45">
        <v>463.47686800000002</v>
      </c>
      <c r="D45">
        <v>464.13262900000001</v>
      </c>
      <c r="E45" s="5">
        <f t="shared" si="0"/>
        <v>0.65576099999998405</v>
      </c>
      <c r="F45">
        <f t="shared" si="1"/>
        <v>463.80474850000002</v>
      </c>
      <c r="G45">
        <f t="shared" si="7"/>
        <v>-1.9396626157943639</v>
      </c>
      <c r="H45">
        <f t="shared" si="8"/>
        <v>3.9077771964395316</v>
      </c>
      <c r="I45">
        <f t="shared" si="9"/>
        <v>0.98405729032258393</v>
      </c>
      <c r="J45">
        <f t="shared" si="2"/>
        <v>0.14128741636046108</v>
      </c>
      <c r="O45">
        <f t="shared" si="3"/>
        <v>1.0014148732013957</v>
      </c>
      <c r="Y45" s="5"/>
    </row>
    <row r="46" spans="2:25" x14ac:dyDescent="0.25">
      <c r="B46" s="1">
        <v>45</v>
      </c>
      <c r="C46">
        <v>463.38919099999998</v>
      </c>
      <c r="D46">
        <v>464.54440299999999</v>
      </c>
      <c r="E46" s="5">
        <f t="shared" si="0"/>
        <v>1.1552120000000059</v>
      </c>
      <c r="F46">
        <f t="shared" si="1"/>
        <v>463.96679699999999</v>
      </c>
      <c r="G46">
        <f t="shared" si="7"/>
        <v>-1.9396626157943639</v>
      </c>
      <c r="H46">
        <f t="shared" si="8"/>
        <v>3.9077771964395316</v>
      </c>
      <c r="I46">
        <f t="shared" si="9"/>
        <v>0.98405729032258393</v>
      </c>
      <c r="J46">
        <f t="shared" si="2"/>
        <v>0.24867633589807903</v>
      </c>
      <c r="O46">
        <f t="shared" si="3"/>
        <v>1.0024929627674461</v>
      </c>
      <c r="Y46" s="5"/>
    </row>
    <row r="47" spans="2:25" x14ac:dyDescent="0.25">
      <c r="B47" s="1">
        <v>46</v>
      </c>
      <c r="C47">
        <v>463.25842299999999</v>
      </c>
      <c r="D47">
        <v>464.56869499999999</v>
      </c>
      <c r="E47" s="5">
        <f t="shared" si="0"/>
        <v>1.3102719999999977</v>
      </c>
      <c r="F47">
        <f t="shared" si="1"/>
        <v>463.91355899999996</v>
      </c>
      <c r="G47">
        <f t="shared" si="7"/>
        <v>-1.9396626157943639</v>
      </c>
      <c r="H47">
        <f t="shared" si="8"/>
        <v>3.9077771964395316</v>
      </c>
      <c r="I47">
        <f t="shared" si="9"/>
        <v>0.98405729032258393</v>
      </c>
      <c r="J47">
        <f t="shared" si="2"/>
        <v>0.28204052793527074</v>
      </c>
      <c r="O47">
        <f t="shared" si="3"/>
        <v>1.0028283824641868</v>
      </c>
      <c r="Y47" s="5"/>
    </row>
    <row r="48" spans="2:25" x14ac:dyDescent="0.25">
      <c r="B48" s="1">
        <v>47</v>
      </c>
      <c r="C48">
        <v>463.32333399999999</v>
      </c>
      <c r="D48">
        <v>464.58288599999997</v>
      </c>
      <c r="E48" s="5">
        <f t="shared" si="0"/>
        <v>1.2595519999999851</v>
      </c>
      <c r="F48">
        <f t="shared" si="1"/>
        <v>463.95310999999998</v>
      </c>
      <c r="G48">
        <f t="shared" si="7"/>
        <v>-1.9396626157943639</v>
      </c>
      <c r="H48">
        <f t="shared" si="8"/>
        <v>3.9077771964395316</v>
      </c>
      <c r="I48">
        <f t="shared" si="9"/>
        <v>0.98405729032258393</v>
      </c>
      <c r="J48">
        <f t="shared" si="2"/>
        <v>0.27111459288665773</v>
      </c>
      <c r="O48">
        <f t="shared" si="3"/>
        <v>1.0027185162230572</v>
      </c>
      <c r="Y48" s="5"/>
    </row>
    <row r="49" spans="2:25" x14ac:dyDescent="0.25">
      <c r="B49" s="1">
        <v>48</v>
      </c>
      <c r="C49">
        <v>463.212738</v>
      </c>
      <c r="D49">
        <v>464.62957799999998</v>
      </c>
      <c r="E49" s="5">
        <f t="shared" si="0"/>
        <v>1.4168399999999792</v>
      </c>
      <c r="F49">
        <f t="shared" si="1"/>
        <v>463.92115799999999</v>
      </c>
      <c r="G49">
        <f t="shared" si="7"/>
        <v>-1.9396626157943639</v>
      </c>
      <c r="H49">
        <f t="shared" si="8"/>
        <v>3.9077771964395316</v>
      </c>
      <c r="I49">
        <f t="shared" si="9"/>
        <v>0.98405729032258393</v>
      </c>
      <c r="J49">
        <f t="shared" si="2"/>
        <v>0.30493969111884206</v>
      </c>
      <c r="O49">
        <f t="shared" si="3"/>
        <v>1.0030587241752407</v>
      </c>
      <c r="Y49" s="5"/>
    </row>
    <row r="50" spans="2:25" x14ac:dyDescent="0.25">
      <c r="B50" s="1">
        <v>49</v>
      </c>
      <c r="C50">
        <v>409.768372</v>
      </c>
      <c r="D50">
        <v>411.18576000000002</v>
      </c>
      <c r="E50" s="5">
        <f t="shared" si="0"/>
        <v>1.4173880000000167</v>
      </c>
      <c r="F50">
        <f t="shared" si="1"/>
        <v>410.47706600000004</v>
      </c>
      <c r="G50">
        <f t="shared" si="7"/>
        <v>-1.9396626157943639</v>
      </c>
      <c r="H50">
        <f t="shared" si="8"/>
        <v>3.9077771964395316</v>
      </c>
      <c r="I50">
        <f t="shared" si="9"/>
        <v>0.98405729032258393</v>
      </c>
      <c r="J50">
        <f t="shared" si="2"/>
        <v>0.34470746263197849</v>
      </c>
      <c r="O50">
        <f t="shared" si="3"/>
        <v>1.0034589980507329</v>
      </c>
      <c r="Y50" s="5"/>
    </row>
    <row r="51" spans="2:25" x14ac:dyDescent="0.25">
      <c r="B51" s="1">
        <v>50</v>
      </c>
      <c r="C51">
        <v>409.59161399999999</v>
      </c>
      <c r="D51">
        <v>410.984711</v>
      </c>
      <c r="E51" s="5">
        <f t="shared" si="0"/>
        <v>1.3930970000000116</v>
      </c>
      <c r="F51">
        <f t="shared" si="1"/>
        <v>410.2881625</v>
      </c>
      <c r="G51">
        <f t="shared" si="7"/>
        <v>-1.9396626157943639</v>
      </c>
      <c r="H51">
        <f t="shared" si="8"/>
        <v>3.9077771964395316</v>
      </c>
      <c r="I51">
        <f t="shared" si="9"/>
        <v>0.98405729032258393</v>
      </c>
      <c r="J51">
        <f t="shared" si="2"/>
        <v>0.33896565071979323</v>
      </c>
      <c r="O51">
        <f t="shared" si="3"/>
        <v>1.0034011853572764</v>
      </c>
      <c r="Y51" s="5"/>
    </row>
    <row r="52" spans="2:25" s="5" customFormat="1" x14ac:dyDescent="0.25">
      <c r="B52" s="1">
        <v>51</v>
      </c>
      <c r="C52" s="5">
        <v>409.67257699999999</v>
      </c>
      <c r="D52" s="5">
        <v>411.50408900000002</v>
      </c>
      <c r="E52" s="5">
        <f t="shared" si="0"/>
        <v>1.831512000000032</v>
      </c>
      <c r="F52" s="5">
        <f t="shared" si="1"/>
        <v>410.58833300000003</v>
      </c>
      <c r="G52">
        <f t="shared" si="7"/>
        <v>-1.9396626157943639</v>
      </c>
      <c r="H52">
        <f t="shared" si="8"/>
        <v>3.9077771964395316</v>
      </c>
      <c r="I52">
        <f t="shared" si="9"/>
        <v>0.98405729032258393</v>
      </c>
      <c r="J52">
        <f t="shared" si="2"/>
        <v>0.44507747285107335</v>
      </c>
      <c r="O52">
        <f t="shared" si="3"/>
        <v>1.0044706726855188</v>
      </c>
      <c r="W52"/>
      <c r="X52"/>
    </row>
    <row r="53" spans="2:25" s="5" customFormat="1" x14ac:dyDescent="0.25">
      <c r="B53" s="1">
        <v>52</v>
      </c>
      <c r="C53" s="5">
        <v>410.94039900000001</v>
      </c>
      <c r="D53" s="5">
        <v>411.60238600000002</v>
      </c>
      <c r="E53" s="5">
        <f t="shared" si="0"/>
        <v>0.66198700000001054</v>
      </c>
      <c r="F53" s="5">
        <f t="shared" si="1"/>
        <v>411.27139250000005</v>
      </c>
      <c r="G53">
        <f t="shared" si="7"/>
        <v>-1.9396626157943639</v>
      </c>
      <c r="H53">
        <f t="shared" si="8"/>
        <v>3.9077771964395316</v>
      </c>
      <c r="I53">
        <f t="shared" si="9"/>
        <v>0.98405729032258393</v>
      </c>
      <c r="J53">
        <f t="shared" si="2"/>
        <v>0.16083167214682045</v>
      </c>
      <c r="O53">
        <f t="shared" si="3"/>
        <v>1.0016109075710515</v>
      </c>
      <c r="W53"/>
      <c r="X53"/>
    </row>
    <row r="54" spans="2:25" s="5" customFormat="1" x14ac:dyDescent="0.25">
      <c r="B54" s="1">
        <v>53</v>
      </c>
      <c r="C54" s="5">
        <v>409.94387799999998</v>
      </c>
      <c r="D54" s="5">
        <v>410.11917099999999</v>
      </c>
      <c r="E54" s="5">
        <f t="shared" si="0"/>
        <v>0.17529300000001058</v>
      </c>
      <c r="F54" s="5">
        <f t="shared" si="1"/>
        <v>410.03152449999999</v>
      </c>
      <c r="G54">
        <f t="shared" si="7"/>
        <v>-1.9396626157943639</v>
      </c>
      <c r="H54">
        <f t="shared" si="8"/>
        <v>3.9077771964395316</v>
      </c>
      <c r="I54">
        <f t="shared" si="9"/>
        <v>0.98405729032258393</v>
      </c>
      <c r="J54">
        <f t="shared" si="2"/>
        <v>4.2741966822129024E-2</v>
      </c>
      <c r="O54">
        <f t="shared" si="3"/>
        <v>1.0004276024339118</v>
      </c>
      <c r="W54"/>
      <c r="X54"/>
    </row>
    <row r="55" spans="2:25" x14ac:dyDescent="0.25">
      <c r="B55" s="1">
        <v>54</v>
      </c>
      <c r="C55">
        <v>409.51886000000002</v>
      </c>
      <c r="D55">
        <v>410.45053100000001</v>
      </c>
      <c r="E55" s="5">
        <f t="shared" si="0"/>
        <v>0.93167099999999436</v>
      </c>
      <c r="F55">
        <f t="shared" si="1"/>
        <v>409.98469550000004</v>
      </c>
      <c r="G55">
        <f t="shared" si="7"/>
        <v>-1.9396626157943639</v>
      </c>
      <c r="H55">
        <f t="shared" si="8"/>
        <v>3.9077771964395316</v>
      </c>
      <c r="I55">
        <f t="shared" si="9"/>
        <v>0.98405729032258393</v>
      </c>
      <c r="J55">
        <f t="shared" si="2"/>
        <v>0.22698740277668061</v>
      </c>
      <c r="O55">
        <f t="shared" si="3"/>
        <v>1.0022750380776113</v>
      </c>
      <c r="Y55" s="5"/>
    </row>
    <row r="56" spans="2:25" x14ac:dyDescent="0.25">
      <c r="B56" s="1">
        <v>55</v>
      </c>
      <c r="C56">
        <v>409.88394199999999</v>
      </c>
      <c r="D56">
        <v>411.19009399999999</v>
      </c>
      <c r="E56" s="5">
        <f t="shared" si="0"/>
        <v>1.3061519999999973</v>
      </c>
      <c r="F56">
        <f t="shared" si="1"/>
        <v>410.53701799999999</v>
      </c>
      <c r="G56">
        <f t="shared" si="7"/>
        <v>-1.9396626157943639</v>
      </c>
      <c r="H56">
        <f t="shared" si="8"/>
        <v>3.9077771964395316</v>
      </c>
      <c r="I56">
        <f t="shared" si="9"/>
        <v>0.98405729032258393</v>
      </c>
      <c r="J56">
        <f t="shared" si="2"/>
        <v>0.31765162124747037</v>
      </c>
      <c r="O56">
        <f t="shared" si="3"/>
        <v>1.0031866386217199</v>
      </c>
      <c r="Y56" s="5"/>
    </row>
    <row r="57" spans="2:25" x14ac:dyDescent="0.25">
      <c r="B57" s="1">
        <v>56</v>
      </c>
      <c r="C57">
        <v>409.73556500000001</v>
      </c>
      <c r="D57">
        <v>411.38354500000003</v>
      </c>
      <c r="E57" s="5">
        <f t="shared" si="0"/>
        <v>1.6479800000000182</v>
      </c>
      <c r="F57">
        <f t="shared" si="1"/>
        <v>410.55955500000005</v>
      </c>
      <c r="G57">
        <f t="shared" si="7"/>
        <v>-1.9396626157943639</v>
      </c>
      <c r="H57">
        <f t="shared" si="8"/>
        <v>3.9077771964395316</v>
      </c>
      <c r="I57">
        <f t="shared" si="9"/>
        <v>0.98405729032258393</v>
      </c>
      <c r="J57">
        <f t="shared" si="2"/>
        <v>0.40059453520437194</v>
      </c>
      <c r="O57">
        <f t="shared" si="3"/>
        <v>1.0040220574945697</v>
      </c>
      <c r="Y57" s="5"/>
    </row>
    <row r="58" spans="2:25" x14ac:dyDescent="0.25">
      <c r="B58" s="1">
        <v>57</v>
      </c>
      <c r="C58">
        <v>409.64089999999999</v>
      </c>
      <c r="D58">
        <v>411.00295999999997</v>
      </c>
      <c r="E58" s="5">
        <f t="shared" si="0"/>
        <v>1.3620599999999854</v>
      </c>
      <c r="F58">
        <f>AVERAGE(C58,D58)</f>
        <v>410.32192999999995</v>
      </c>
      <c r="G58">
        <f t="shared" si="7"/>
        <v>-1.9396626157943639</v>
      </c>
      <c r="H58">
        <f t="shared" si="8"/>
        <v>3.9077771964395316</v>
      </c>
      <c r="I58">
        <f t="shared" si="9"/>
        <v>0.98405729032258393</v>
      </c>
      <c r="J58">
        <f t="shared" si="2"/>
        <v>0.3313990731356255</v>
      </c>
      <c r="O58">
        <f t="shared" si="3"/>
        <v>1.0033250097829587</v>
      </c>
      <c r="Y58" s="5"/>
    </row>
    <row r="59" spans="2:25" x14ac:dyDescent="0.25">
      <c r="B59" s="1">
        <v>58</v>
      </c>
      <c r="C59">
        <v>380.12838699999998</v>
      </c>
      <c r="D59">
        <v>381.19921900000003</v>
      </c>
      <c r="E59" s="5">
        <f t="shared" si="0"/>
        <v>1.0708320000000526</v>
      </c>
      <c r="F59">
        <f t="shared" ref="F59:F94" si="10">AVERAGE(C59,D59)</f>
        <v>380.66380300000003</v>
      </c>
      <c r="G59">
        <f t="shared" si="7"/>
        <v>-1.9396626157943639</v>
      </c>
      <c r="H59">
        <f t="shared" si="8"/>
        <v>3.9077771964395316</v>
      </c>
      <c r="I59">
        <f t="shared" si="9"/>
        <v>0.98405729032258393</v>
      </c>
      <c r="J59">
        <f t="shared" si="2"/>
        <v>0.28091138350418621</v>
      </c>
      <c r="O59">
        <f t="shared" si="3"/>
        <v>1.0028170271850811</v>
      </c>
      <c r="Y59" s="5"/>
    </row>
    <row r="60" spans="2:25" x14ac:dyDescent="0.25">
      <c r="B60" s="1">
        <v>59</v>
      </c>
      <c r="C60">
        <v>380.419556</v>
      </c>
      <c r="D60">
        <v>383.26226800000001</v>
      </c>
      <c r="E60" s="5">
        <f t="shared" si="0"/>
        <v>2.8427120000000059</v>
      </c>
      <c r="F60">
        <f t="shared" si="10"/>
        <v>381.840912</v>
      </c>
      <c r="G60">
        <f t="shared" si="7"/>
        <v>-1.9396626157943639</v>
      </c>
      <c r="H60">
        <f t="shared" si="8"/>
        <v>3.9077771964395316</v>
      </c>
      <c r="I60">
        <f t="shared" si="9"/>
        <v>0.98405729032258393</v>
      </c>
      <c r="J60">
        <f>(E60/D60)*100</f>
        <v>0.74171454832595363</v>
      </c>
      <c r="O60">
        <f t="shared" si="3"/>
        <v>1.007472570626732</v>
      </c>
      <c r="Y60" s="5"/>
    </row>
    <row r="61" spans="2:25" x14ac:dyDescent="0.25">
      <c r="B61" s="1">
        <v>60</v>
      </c>
      <c r="C61">
        <v>380.74624599999999</v>
      </c>
      <c r="D61">
        <v>381.62914999999998</v>
      </c>
      <c r="E61" s="5">
        <f t="shared" si="0"/>
        <v>0.88290399999999636</v>
      </c>
      <c r="F61">
        <f t="shared" si="10"/>
        <v>381.18769799999995</v>
      </c>
      <c r="G61">
        <f t="shared" si="7"/>
        <v>-1.9396626157943639</v>
      </c>
      <c r="H61">
        <f t="shared" si="8"/>
        <v>3.9077771964395316</v>
      </c>
      <c r="I61">
        <f t="shared" si="9"/>
        <v>0.98405729032258393</v>
      </c>
      <c r="J61">
        <f t="shared" si="2"/>
        <v>0.23135130007757437</v>
      </c>
      <c r="O61">
        <f t="shared" si="3"/>
        <v>1.0023188777546082</v>
      </c>
      <c r="Y61" s="5"/>
    </row>
    <row r="62" spans="2:25" x14ac:dyDescent="0.25">
      <c r="B62" s="1">
        <v>61</v>
      </c>
      <c r="C62">
        <v>379.97341899999998</v>
      </c>
      <c r="D62">
        <v>380.47164900000001</v>
      </c>
      <c r="E62" s="5">
        <f t="shared" si="0"/>
        <v>0.49823000000003503</v>
      </c>
      <c r="F62">
        <f t="shared" si="10"/>
        <v>380.222534</v>
      </c>
      <c r="G62">
        <f t="shared" si="7"/>
        <v>-1.9396626157943639</v>
      </c>
      <c r="H62">
        <f t="shared" si="8"/>
        <v>3.9077771964395316</v>
      </c>
      <c r="I62">
        <f t="shared" si="9"/>
        <v>0.98405729032258393</v>
      </c>
      <c r="J62">
        <f t="shared" si="2"/>
        <v>0.13095062439199906</v>
      </c>
      <c r="O62">
        <f t="shared" si="3"/>
        <v>1.0013112232990171</v>
      </c>
      <c r="Y62" s="5"/>
    </row>
    <row r="63" spans="2:25" x14ac:dyDescent="0.25">
      <c r="B63" s="1">
        <v>62</v>
      </c>
      <c r="C63">
        <v>379.78994799999998</v>
      </c>
      <c r="D63">
        <v>380.98941000000002</v>
      </c>
      <c r="E63" s="5">
        <f t="shared" si="0"/>
        <v>1.1994620000000396</v>
      </c>
      <c r="F63">
        <f t="shared" si="10"/>
        <v>380.389679</v>
      </c>
      <c r="G63">
        <f t="shared" si="7"/>
        <v>-1.9396626157943639</v>
      </c>
      <c r="H63">
        <f t="shared" si="8"/>
        <v>3.9077771964395316</v>
      </c>
      <c r="I63">
        <f t="shared" si="9"/>
        <v>0.98405729032258393</v>
      </c>
      <c r="J63">
        <f t="shared" si="2"/>
        <v>0.31482817330802965</v>
      </c>
      <c r="O63">
        <f t="shared" si="3"/>
        <v>1.0031582247142572</v>
      </c>
      <c r="Y63" s="5"/>
    </row>
    <row r="64" spans="2:25" x14ac:dyDescent="0.25">
      <c r="B64" s="1">
        <v>63</v>
      </c>
      <c r="C64">
        <v>380.68640099999999</v>
      </c>
      <c r="D64">
        <v>380.661743</v>
      </c>
      <c r="E64" s="5">
        <f t="shared" ref="E64:E93" si="11">D64-C64</f>
        <v>-2.4657999999988078E-2</v>
      </c>
      <c r="F64">
        <f t="shared" si="10"/>
        <v>380.67407200000002</v>
      </c>
      <c r="G64">
        <f t="shared" si="7"/>
        <v>-1.9396626157943639</v>
      </c>
      <c r="H64">
        <f t="shared" si="8"/>
        <v>3.9077771964395316</v>
      </c>
      <c r="I64">
        <f t="shared" si="9"/>
        <v>0.98405729032258393</v>
      </c>
      <c r="J64">
        <f t="shared" ref="J64:J94" si="12">(E64/D64)*100</f>
        <v>-6.4776669716420862E-3</v>
      </c>
      <c r="O64">
        <f t="shared" si="3"/>
        <v>0.9999352275260287</v>
      </c>
      <c r="Y64" s="5"/>
    </row>
    <row r="65" spans="2:25" x14ac:dyDescent="0.25">
      <c r="B65" s="1">
        <v>64</v>
      </c>
      <c r="C65">
        <v>380.04922499999998</v>
      </c>
      <c r="D65">
        <v>381.247772</v>
      </c>
      <c r="E65" s="5">
        <f t="shared" si="11"/>
        <v>1.1985470000000191</v>
      </c>
      <c r="F65">
        <f t="shared" si="10"/>
        <v>380.64849849999996</v>
      </c>
      <c r="G65">
        <f t="shared" si="7"/>
        <v>-1.9396626157943639</v>
      </c>
      <c r="H65">
        <f t="shared" si="8"/>
        <v>3.9077771964395316</v>
      </c>
      <c r="I65">
        <f t="shared" si="9"/>
        <v>0.98405729032258393</v>
      </c>
      <c r="J65">
        <f t="shared" si="12"/>
        <v>0.31437482079240037</v>
      </c>
      <c r="O65">
        <f t="shared" ref="O65:O94" si="13">D65/C65</f>
        <v>1.0031536625288475</v>
      </c>
      <c r="Y65" s="5"/>
    </row>
    <row r="66" spans="2:25" s="10" customFormat="1" x14ac:dyDescent="0.25">
      <c r="B66" s="1">
        <v>65</v>
      </c>
      <c r="C66" s="10">
        <v>380.12591600000002</v>
      </c>
      <c r="D66" s="10">
        <v>380.70239299999997</v>
      </c>
      <c r="E66" s="5">
        <f t="shared" si="11"/>
        <v>0.57647699999995439</v>
      </c>
      <c r="F66">
        <f t="shared" si="10"/>
        <v>380.4141545</v>
      </c>
      <c r="G66">
        <f>$G$99</f>
        <v>-1.9396626157943639</v>
      </c>
      <c r="H66">
        <f>$G$100</f>
        <v>3.9077771964395316</v>
      </c>
      <c r="I66">
        <f>$E$95</f>
        <v>0.98405729032258393</v>
      </c>
      <c r="J66">
        <f t="shared" si="12"/>
        <v>0.15142458009187099</v>
      </c>
      <c r="O66">
        <f t="shared" si="13"/>
        <v>1.0015165422186052</v>
      </c>
      <c r="Y66" s="2"/>
    </row>
    <row r="67" spans="2:25" s="10" customFormat="1" x14ac:dyDescent="0.25">
      <c r="B67" s="1">
        <v>66</v>
      </c>
      <c r="C67" s="10">
        <v>380.135559</v>
      </c>
      <c r="D67" s="10">
        <v>380.68017600000002</v>
      </c>
      <c r="E67" s="5">
        <f t="shared" si="11"/>
        <v>0.54461700000001656</v>
      </c>
      <c r="F67">
        <f t="shared" si="10"/>
        <v>380.40786750000001</v>
      </c>
      <c r="G67">
        <f>$G$99</f>
        <v>-1.9396626157943639</v>
      </c>
      <c r="H67">
        <f>$G$100</f>
        <v>3.9077771964395316</v>
      </c>
      <c r="I67">
        <f>$E$95</f>
        <v>0.98405729032258393</v>
      </c>
      <c r="J67">
        <f t="shared" si="12"/>
        <v>0.14306418729826809</v>
      </c>
      <c r="O67">
        <f t="shared" si="13"/>
        <v>1.0014326915414931</v>
      </c>
      <c r="Y67" s="2"/>
    </row>
    <row r="68" spans="2:25" s="10" customFormat="1" x14ac:dyDescent="0.25">
      <c r="B68" s="1">
        <v>67</v>
      </c>
      <c r="C68" s="10">
        <v>319.83078</v>
      </c>
      <c r="D68" s="10">
        <v>322.31460600000003</v>
      </c>
      <c r="E68" s="5">
        <f t="shared" si="11"/>
        <v>2.4838260000000218</v>
      </c>
      <c r="F68">
        <f t="shared" si="10"/>
        <v>321.07269300000002</v>
      </c>
      <c r="G68">
        <f>$G$99</f>
        <v>-1.9396626157943639</v>
      </c>
      <c r="H68">
        <f>$G$100</f>
        <v>3.9077771964395316</v>
      </c>
      <c r="I68">
        <f>$E$95</f>
        <v>0.98405729032258393</v>
      </c>
      <c r="J68">
        <f t="shared" si="12"/>
        <v>0.77062160813153524</v>
      </c>
      <c r="O68">
        <f t="shared" si="13"/>
        <v>1.007766063041212</v>
      </c>
      <c r="Y68" s="2"/>
    </row>
    <row r="69" spans="2:25" s="10" customFormat="1" x14ac:dyDescent="0.25">
      <c r="B69" s="1">
        <v>68</v>
      </c>
      <c r="C69" s="10">
        <v>319.79031400000002</v>
      </c>
      <c r="D69" s="10">
        <v>322.222015</v>
      </c>
      <c r="E69" s="5">
        <f t="shared" si="11"/>
        <v>2.4317009999999755</v>
      </c>
      <c r="F69">
        <f t="shared" si="10"/>
        <v>321.00616450000001</v>
      </c>
      <c r="G69">
        <f>$G$99</f>
        <v>-1.9396626157943639</v>
      </c>
      <c r="H69">
        <f>$G$100</f>
        <v>3.9077771964395316</v>
      </c>
      <c r="I69">
        <f>$E$95</f>
        <v>0.98405729032258393</v>
      </c>
      <c r="J69">
        <f t="shared" si="12"/>
        <v>0.75466631291470743</v>
      </c>
      <c r="O69">
        <f t="shared" si="13"/>
        <v>1.0076040483202378</v>
      </c>
      <c r="Y69" s="2"/>
    </row>
    <row r="70" spans="2:25" s="10" customFormat="1" x14ac:dyDescent="0.25">
      <c r="B70" s="1">
        <v>69</v>
      </c>
      <c r="C70" s="10">
        <v>319.829071</v>
      </c>
      <c r="D70" s="10">
        <v>322.892426</v>
      </c>
      <c r="E70" s="5">
        <f t="shared" si="11"/>
        <v>3.0633550000000014</v>
      </c>
      <c r="F70">
        <f t="shared" si="10"/>
        <v>321.3607485</v>
      </c>
      <c r="G70">
        <f>$G$99</f>
        <v>-1.9396626157943639</v>
      </c>
      <c r="H70">
        <f>$G$100</f>
        <v>3.9077771964395316</v>
      </c>
      <c r="I70">
        <f>$E$95</f>
        <v>0.98405729032258393</v>
      </c>
      <c r="J70">
        <f t="shared" si="12"/>
        <v>0.9487230895902159</v>
      </c>
      <c r="O70">
        <f t="shared" si="13"/>
        <v>1.009578100547339</v>
      </c>
      <c r="Y70" s="2"/>
    </row>
    <row r="71" spans="2:25" s="10" customFormat="1" x14ac:dyDescent="0.25">
      <c r="B71" s="1">
        <v>70</v>
      </c>
      <c r="C71" s="10">
        <v>320.14093000000003</v>
      </c>
      <c r="D71" s="10">
        <v>322.50100700000002</v>
      </c>
      <c r="E71" s="5">
        <f t="shared" si="11"/>
        <v>2.3600769999999898</v>
      </c>
      <c r="F71">
        <f t="shared" si="10"/>
        <v>321.32096850000005</v>
      </c>
      <c r="G71">
        <f>$G$99</f>
        <v>-1.9396626157943639</v>
      </c>
      <c r="H71">
        <f>$G$100</f>
        <v>3.9077771964395316</v>
      </c>
      <c r="I71">
        <f>$E$95</f>
        <v>0.98405729032258393</v>
      </c>
      <c r="J71">
        <f t="shared" si="12"/>
        <v>0.73180453665993972</v>
      </c>
      <c r="O71">
        <f t="shared" si="13"/>
        <v>1.0073719939527881</v>
      </c>
      <c r="Y71" s="2"/>
    </row>
    <row r="72" spans="2:25" s="10" customFormat="1" x14ac:dyDescent="0.25">
      <c r="B72" s="1">
        <v>71</v>
      </c>
      <c r="C72" s="10">
        <v>320.03237899999999</v>
      </c>
      <c r="D72" s="10">
        <v>322.65158100000002</v>
      </c>
      <c r="E72" s="5">
        <f t="shared" si="11"/>
        <v>2.6192020000000298</v>
      </c>
      <c r="F72">
        <f t="shared" si="10"/>
        <v>321.34198000000004</v>
      </c>
      <c r="G72">
        <f>$G$99</f>
        <v>-1.9396626157943639</v>
      </c>
      <c r="H72">
        <f>$G$100</f>
        <v>3.9077771964395316</v>
      </c>
      <c r="I72">
        <f>$E$95</f>
        <v>0.98405729032258393</v>
      </c>
      <c r="J72">
        <f t="shared" si="12"/>
        <v>0.811774109980273</v>
      </c>
      <c r="O72">
        <f t="shared" si="13"/>
        <v>1.0081841781390501</v>
      </c>
      <c r="Y72" s="2"/>
    </row>
    <row r="73" spans="2:25" s="10" customFormat="1" x14ac:dyDescent="0.25">
      <c r="B73" s="1">
        <v>72</v>
      </c>
      <c r="C73" s="10">
        <v>320.04251099999999</v>
      </c>
      <c r="D73" s="10">
        <v>322.708282</v>
      </c>
      <c r="E73" s="5">
        <f t="shared" si="11"/>
        <v>2.6657710000000066</v>
      </c>
      <c r="F73">
        <f t="shared" si="10"/>
        <v>321.37539649999997</v>
      </c>
      <c r="G73">
        <f>$G$99</f>
        <v>-1.9396626157943639</v>
      </c>
      <c r="H73">
        <f>$G$100</f>
        <v>3.9077771964395316</v>
      </c>
      <c r="I73">
        <f>$E$95</f>
        <v>0.98405729032258393</v>
      </c>
      <c r="J73">
        <f t="shared" si="12"/>
        <v>0.82606215851628084</v>
      </c>
      <c r="O73">
        <f t="shared" si="13"/>
        <v>1.0083294278365413</v>
      </c>
      <c r="Y73" s="2"/>
    </row>
    <row r="74" spans="2:25" s="10" customFormat="1" x14ac:dyDescent="0.25">
      <c r="B74" s="1">
        <v>73</v>
      </c>
      <c r="C74" s="10">
        <v>320.01745599999998</v>
      </c>
      <c r="D74" s="10">
        <v>323.10791</v>
      </c>
      <c r="E74" s="5">
        <f t="shared" si="11"/>
        <v>3.0904540000000225</v>
      </c>
      <c r="F74">
        <f t="shared" si="10"/>
        <v>321.56268299999999</v>
      </c>
      <c r="G74">
        <f>$G$99</f>
        <v>-1.9396626157943639</v>
      </c>
      <c r="H74">
        <f>$G$100</f>
        <v>3.9077771964395316</v>
      </c>
      <c r="I74">
        <f>$E$95</f>
        <v>0.98405729032258393</v>
      </c>
      <c r="J74">
        <f t="shared" si="12"/>
        <v>0.95647735767286612</v>
      </c>
      <c r="O74">
        <f t="shared" si="13"/>
        <v>1.0096571419529066</v>
      </c>
      <c r="Y74" s="2"/>
    </row>
    <row r="75" spans="2:25" s="10" customFormat="1" x14ac:dyDescent="0.25">
      <c r="B75" s="1">
        <v>74</v>
      </c>
      <c r="C75" s="10">
        <v>320.09310900000003</v>
      </c>
      <c r="D75" s="10">
        <v>323.44683800000001</v>
      </c>
      <c r="E75" s="5">
        <f t="shared" si="11"/>
        <v>3.3537289999999871</v>
      </c>
      <c r="F75">
        <f t="shared" ref="F75:F90" si="14">AVERAGE(C75,D75)</f>
        <v>321.76997349999999</v>
      </c>
      <c r="G75">
        <f>$G$99</f>
        <v>-1.9396626157943639</v>
      </c>
      <c r="H75">
        <f>$G$100</f>
        <v>3.9077771964395316</v>
      </c>
      <c r="I75">
        <f>$E$95</f>
        <v>0.98405729032258393</v>
      </c>
      <c r="J75">
        <f t="shared" ref="J75:J84" si="15">(E75/D75)*100</f>
        <v>1.0368717841662707</v>
      </c>
      <c r="O75">
        <f t="shared" si="13"/>
        <v>1.0104773545749777</v>
      </c>
      <c r="Y75" s="2"/>
    </row>
    <row r="76" spans="2:25" s="10" customFormat="1" ht="18" customHeight="1" x14ac:dyDescent="0.25">
      <c r="B76" s="1">
        <v>75</v>
      </c>
      <c r="C76" s="10">
        <v>319.88534499999997</v>
      </c>
      <c r="D76" s="10">
        <v>322.88537600000001</v>
      </c>
      <c r="E76" s="5">
        <f t="shared" si="11"/>
        <v>3.0000310000000354</v>
      </c>
      <c r="F76">
        <f t="shared" si="14"/>
        <v>321.38536049999999</v>
      </c>
      <c r="G76">
        <f>$G$99</f>
        <v>-1.9396626157943639</v>
      </c>
      <c r="H76">
        <f>$G$100</f>
        <v>3.9077771964395316</v>
      </c>
      <c r="I76">
        <f>$E$95</f>
        <v>0.98405729032258393</v>
      </c>
      <c r="J76">
        <f t="shared" si="15"/>
        <v>0.92913189106465932</v>
      </c>
      <c r="O76">
        <f t="shared" si="13"/>
        <v>1.0093784571468882</v>
      </c>
      <c r="Y76" s="2"/>
    </row>
    <row r="77" spans="2:25" s="10" customFormat="1" ht="18" customHeight="1" x14ac:dyDescent="0.25">
      <c r="B77" s="1">
        <v>76</v>
      </c>
      <c r="C77" s="10">
        <v>305.10101300000002</v>
      </c>
      <c r="D77" s="10">
        <v>306.80465700000002</v>
      </c>
      <c r="E77" s="5">
        <f t="shared" si="11"/>
        <v>1.703643999999997</v>
      </c>
      <c r="F77">
        <f t="shared" si="14"/>
        <v>305.95283500000005</v>
      </c>
      <c r="G77">
        <f>$G$99</f>
        <v>-1.9396626157943639</v>
      </c>
      <c r="H77">
        <f>$G$100</f>
        <v>3.9077771964395316</v>
      </c>
      <c r="I77">
        <f>$E$95</f>
        <v>0.98405729032258393</v>
      </c>
      <c r="J77">
        <f t="shared" si="15"/>
        <v>0.555286225658562</v>
      </c>
      <c r="O77">
        <f t="shared" si="13"/>
        <v>1.0055838687103933</v>
      </c>
      <c r="Y77" s="2"/>
    </row>
    <row r="78" spans="2:25" s="10" customFormat="1" ht="18" customHeight="1" x14ac:dyDescent="0.25">
      <c r="B78" s="1">
        <v>77</v>
      </c>
      <c r="C78" s="10">
        <v>304.96194500000001</v>
      </c>
      <c r="D78" s="10">
        <v>307.28527800000001</v>
      </c>
      <c r="E78" s="5">
        <f t="shared" si="11"/>
        <v>2.323332999999991</v>
      </c>
      <c r="F78">
        <f t="shared" si="14"/>
        <v>306.12361150000004</v>
      </c>
      <c r="G78">
        <f>$G$99</f>
        <v>-1.9396626157943639</v>
      </c>
      <c r="H78">
        <f>$G$100</f>
        <v>3.9077771964395316</v>
      </c>
      <c r="I78">
        <f>$E$95</f>
        <v>0.98405729032258393</v>
      </c>
      <c r="J78">
        <f t="shared" si="15"/>
        <v>0.75608340728903745</v>
      </c>
      <c r="O78">
        <f t="shared" si="13"/>
        <v>1.0076184358018834</v>
      </c>
      <c r="Y78" s="2"/>
    </row>
    <row r="79" spans="2:25" s="10" customFormat="1" ht="18" customHeight="1" x14ac:dyDescent="0.25">
      <c r="B79" s="1">
        <v>78</v>
      </c>
      <c r="C79" s="10">
        <v>304.82421900000003</v>
      </c>
      <c r="D79" s="10">
        <v>307.235229</v>
      </c>
      <c r="E79" s="5">
        <f t="shared" si="11"/>
        <v>2.4110099999999761</v>
      </c>
      <c r="F79">
        <f t="shared" si="14"/>
        <v>306.02972399999999</v>
      </c>
      <c r="G79">
        <f>$G$99</f>
        <v>-1.9396626157943639</v>
      </c>
      <c r="H79">
        <f>$G$100</f>
        <v>3.9077771964395316</v>
      </c>
      <c r="I79">
        <f>$E$95</f>
        <v>0.98405729032258393</v>
      </c>
      <c r="J79">
        <f t="shared" si="15"/>
        <v>0.7847439917119583</v>
      </c>
      <c r="O79">
        <f t="shared" si="13"/>
        <v>1.0079095093162527</v>
      </c>
      <c r="Y79" s="2"/>
    </row>
    <row r="80" spans="2:25" s="10" customFormat="1" ht="18" customHeight="1" x14ac:dyDescent="0.25">
      <c r="B80" s="1">
        <v>79</v>
      </c>
      <c r="C80" s="10">
        <v>305.17901599999999</v>
      </c>
      <c r="D80" s="10">
        <v>306.60098299999999</v>
      </c>
      <c r="E80" s="5">
        <f t="shared" si="11"/>
        <v>1.4219669999999951</v>
      </c>
      <c r="F80">
        <f t="shared" si="14"/>
        <v>305.88999949999999</v>
      </c>
      <c r="G80">
        <f>$G$99</f>
        <v>-1.9396626157943639</v>
      </c>
      <c r="H80">
        <f>$G$100</f>
        <v>3.9077771964395316</v>
      </c>
      <c r="I80">
        <f>$E$95</f>
        <v>0.98405729032258393</v>
      </c>
      <c r="J80">
        <f t="shared" si="15"/>
        <v>0.46378422733236813</v>
      </c>
      <c r="O80">
        <f t="shared" si="13"/>
        <v>1.0046594520771375</v>
      </c>
      <c r="Y80" s="2"/>
    </row>
    <row r="81" spans="1:25" s="10" customFormat="1" ht="18" customHeight="1" x14ac:dyDescent="0.25">
      <c r="B81" s="1">
        <v>80</v>
      </c>
      <c r="C81" s="10">
        <v>304.95199600000001</v>
      </c>
      <c r="D81" s="10">
        <v>306.82595800000001</v>
      </c>
      <c r="E81" s="5">
        <f t="shared" si="11"/>
        <v>1.8739620000000059</v>
      </c>
      <c r="F81">
        <f t="shared" si="14"/>
        <v>305.88897700000001</v>
      </c>
      <c r="G81">
        <f>$G$99</f>
        <v>-1.9396626157943639</v>
      </c>
      <c r="H81">
        <f>$G$100</f>
        <v>3.9077771964395316</v>
      </c>
      <c r="I81">
        <f>$E$95</f>
        <v>0.98405729032258393</v>
      </c>
      <c r="J81">
        <f t="shared" si="15"/>
        <v>0.61075732060453825</v>
      </c>
      <c r="O81">
        <f t="shared" si="13"/>
        <v>1.0061451048839831</v>
      </c>
      <c r="Y81" s="2"/>
    </row>
    <row r="82" spans="1:25" s="10" customFormat="1" x14ac:dyDescent="0.25">
      <c r="B82" s="1">
        <v>81</v>
      </c>
      <c r="C82" s="10">
        <v>304.557861</v>
      </c>
      <c r="D82" s="10">
        <v>307.13449100000003</v>
      </c>
      <c r="E82" s="5">
        <f t="shared" si="11"/>
        <v>2.5766300000000228</v>
      </c>
      <c r="F82">
        <f t="shared" si="14"/>
        <v>305.84617600000001</v>
      </c>
      <c r="G82">
        <f>$G$99</f>
        <v>-1.9396626157943639</v>
      </c>
      <c r="H82">
        <f>$G$100</f>
        <v>3.9077771964395316</v>
      </c>
      <c r="I82">
        <f>$E$95</f>
        <v>0.98405729032258393</v>
      </c>
      <c r="J82">
        <f t="shared" si="15"/>
        <v>0.83892564186157215</v>
      </c>
      <c r="O82">
        <f t="shared" si="13"/>
        <v>1.0084602314697766</v>
      </c>
      <c r="Y82" s="2"/>
    </row>
    <row r="83" spans="1:25" s="10" customFormat="1" x14ac:dyDescent="0.25">
      <c r="B83" s="1">
        <v>82</v>
      </c>
      <c r="C83" s="10">
        <v>304.61556999999999</v>
      </c>
      <c r="D83" s="10">
        <v>307.05011000000002</v>
      </c>
      <c r="E83" s="5">
        <f t="shared" si="11"/>
        <v>2.4345400000000268</v>
      </c>
      <c r="F83">
        <f t="shared" si="14"/>
        <v>305.83284000000003</v>
      </c>
      <c r="G83">
        <f>$G$99</f>
        <v>-1.9396626157943639</v>
      </c>
      <c r="H83">
        <f>$G$100</f>
        <v>3.9077771964395316</v>
      </c>
      <c r="I83">
        <f>$E$95</f>
        <v>0.98405729032258393</v>
      </c>
      <c r="J83">
        <f t="shared" si="15"/>
        <v>0.7928803542848516</v>
      </c>
      <c r="O83">
        <f t="shared" si="13"/>
        <v>1.0079921719037541</v>
      </c>
      <c r="Y83" s="2"/>
    </row>
    <row r="84" spans="1:25" s="10" customFormat="1" x14ac:dyDescent="0.25">
      <c r="B84" s="1">
        <v>83</v>
      </c>
      <c r="C84" s="10">
        <v>304.38900799999999</v>
      </c>
      <c r="D84" s="10">
        <v>306.76324499999998</v>
      </c>
      <c r="E84" s="5">
        <f t="shared" si="11"/>
        <v>2.3742369999999937</v>
      </c>
      <c r="F84">
        <f t="shared" si="14"/>
        <v>305.57612649999999</v>
      </c>
      <c r="G84">
        <f>$G$99</f>
        <v>-1.9396626157943639</v>
      </c>
      <c r="H84">
        <f>$G$100</f>
        <v>3.9077771964395316</v>
      </c>
      <c r="I84">
        <f>$E$95</f>
        <v>0.98405729032258393</v>
      </c>
      <c r="J84">
        <f t="shared" si="15"/>
        <v>0.7739639734219117</v>
      </c>
      <c r="O84">
        <f t="shared" si="13"/>
        <v>1.0078000089937544</v>
      </c>
      <c r="Y84" s="2"/>
    </row>
    <row r="85" spans="1:25" s="10" customFormat="1" x14ac:dyDescent="0.25">
      <c r="B85" s="1">
        <v>84</v>
      </c>
      <c r="C85" s="10">
        <v>304.55233800000002</v>
      </c>
      <c r="D85" s="10">
        <v>306.75353999999999</v>
      </c>
      <c r="E85" s="5">
        <f t="shared" si="11"/>
        <v>2.2012019999999666</v>
      </c>
      <c r="F85">
        <f t="shared" si="14"/>
        <v>305.652939</v>
      </c>
      <c r="G85">
        <f>$G$99</f>
        <v>-1.9396626157943639</v>
      </c>
      <c r="H85">
        <f>$G$100</f>
        <v>3.9077771964395316</v>
      </c>
      <c r="I85">
        <f>$E$95</f>
        <v>0.98405729032258393</v>
      </c>
      <c r="J85">
        <f t="shared" si="12"/>
        <v>0.71757998294003933</v>
      </c>
      <c r="O85">
        <f t="shared" si="13"/>
        <v>1.0072276641002178</v>
      </c>
      <c r="Y85" s="2"/>
    </row>
    <row r="86" spans="1:25" s="10" customFormat="1" x14ac:dyDescent="0.25">
      <c r="B86" s="1">
        <v>85</v>
      </c>
      <c r="C86" s="10">
        <v>293.98107900000002</v>
      </c>
      <c r="D86" s="10">
        <v>296.00436400000001</v>
      </c>
      <c r="E86" s="5">
        <f t="shared" si="11"/>
        <v>2.0232849999999871</v>
      </c>
      <c r="F86">
        <f t="shared" si="14"/>
        <v>294.99272150000002</v>
      </c>
      <c r="G86">
        <f t="shared" ref="G86:G91" si="16">$G$99</f>
        <v>-1.9396626157943639</v>
      </c>
      <c r="H86">
        <f t="shared" ref="H86:H91" si="17">$G$100</f>
        <v>3.9077771964395316</v>
      </c>
      <c r="I86">
        <f t="shared" ref="I86:I91" si="18">$E$95</f>
        <v>0.98405729032258393</v>
      </c>
      <c r="J86">
        <f t="shared" ref="J86:J91" si="19">(E86/D86)*100</f>
        <v>0.68353215224894015</v>
      </c>
      <c r="O86">
        <f t="shared" si="13"/>
        <v>1.0068823646980356</v>
      </c>
      <c r="Y86" s="2"/>
    </row>
    <row r="87" spans="1:25" s="10" customFormat="1" x14ac:dyDescent="0.25">
      <c r="B87" s="1">
        <v>86</v>
      </c>
      <c r="C87" s="10">
        <v>293.73275799999999</v>
      </c>
      <c r="D87" s="10">
        <v>296.364868</v>
      </c>
      <c r="E87" s="5">
        <f t="shared" si="11"/>
        <v>2.6321100000000115</v>
      </c>
      <c r="F87">
        <f t="shared" si="14"/>
        <v>295.048813</v>
      </c>
      <c r="G87">
        <f t="shared" si="16"/>
        <v>-1.9396626157943639</v>
      </c>
      <c r="H87">
        <f t="shared" si="17"/>
        <v>3.9077771964395316</v>
      </c>
      <c r="I87">
        <f t="shared" si="18"/>
        <v>0.98405729032258393</v>
      </c>
      <c r="J87">
        <f t="shared" si="19"/>
        <v>0.88813158515131807</v>
      </c>
      <c r="O87">
        <f t="shared" si="13"/>
        <v>1.0089609004386226</v>
      </c>
      <c r="Y87" s="2"/>
    </row>
    <row r="88" spans="1:25" s="10" customFormat="1" x14ac:dyDescent="0.25">
      <c r="B88" s="1">
        <v>87</v>
      </c>
      <c r="C88" s="10">
        <v>293.76757800000001</v>
      </c>
      <c r="D88" s="10">
        <v>296.92254600000001</v>
      </c>
      <c r="E88" s="5">
        <f t="shared" si="11"/>
        <v>3.1549679999999967</v>
      </c>
      <c r="F88">
        <f t="shared" si="14"/>
        <v>295.34506199999998</v>
      </c>
      <c r="G88">
        <f t="shared" si="16"/>
        <v>-1.9396626157943639</v>
      </c>
      <c r="H88">
        <f t="shared" si="17"/>
        <v>3.9077771964395316</v>
      </c>
      <c r="I88">
        <f t="shared" si="18"/>
        <v>0.98405729032258393</v>
      </c>
      <c r="J88">
        <f t="shared" si="19"/>
        <v>1.0625558895753227</v>
      </c>
      <c r="O88">
        <f t="shared" si="13"/>
        <v>1.0107396739336565</v>
      </c>
      <c r="Y88" s="2"/>
    </row>
    <row r="89" spans="1:25" s="10" customFormat="1" x14ac:dyDescent="0.25">
      <c r="B89" s="1">
        <v>88</v>
      </c>
      <c r="C89" s="10">
        <v>294.00585899999999</v>
      </c>
      <c r="D89" s="10">
        <v>295.64974999999998</v>
      </c>
      <c r="E89" s="5">
        <f t="shared" si="11"/>
        <v>1.6438909999999964</v>
      </c>
      <c r="F89">
        <f t="shared" si="14"/>
        <v>294.82780449999996</v>
      </c>
      <c r="G89">
        <f t="shared" si="16"/>
        <v>-1.9396626157943639</v>
      </c>
      <c r="H89">
        <f t="shared" si="17"/>
        <v>3.9077771964395316</v>
      </c>
      <c r="I89">
        <f t="shared" si="18"/>
        <v>0.98405729032258393</v>
      </c>
      <c r="J89">
        <f t="shared" si="19"/>
        <v>0.5560265144820844</v>
      </c>
      <c r="O89">
        <f t="shared" si="13"/>
        <v>1.0055913545586859</v>
      </c>
      <c r="Y89" s="2"/>
    </row>
    <row r="90" spans="1:25" s="10" customFormat="1" x14ac:dyDescent="0.25">
      <c r="B90" s="1">
        <v>89</v>
      </c>
      <c r="C90" s="10">
        <v>293.91461199999998</v>
      </c>
      <c r="D90" s="10">
        <v>295.96704099999999</v>
      </c>
      <c r="E90" s="5">
        <f t="shared" si="11"/>
        <v>2.0524290000000178</v>
      </c>
      <c r="F90">
        <f t="shared" si="14"/>
        <v>294.94082649999996</v>
      </c>
      <c r="G90">
        <f t="shared" si="16"/>
        <v>-1.9396626157943639</v>
      </c>
      <c r="H90">
        <f t="shared" si="17"/>
        <v>3.9077771964395316</v>
      </c>
      <c r="I90">
        <f t="shared" si="18"/>
        <v>0.98405729032258393</v>
      </c>
      <c r="J90">
        <f t="shared" si="19"/>
        <v>0.69346539164136789</v>
      </c>
      <c r="O90">
        <f t="shared" si="13"/>
        <v>1.006983079153615</v>
      </c>
      <c r="Y90" s="2"/>
    </row>
    <row r="91" spans="1:25" s="10" customFormat="1" x14ac:dyDescent="0.25">
      <c r="B91" s="1">
        <v>90</v>
      </c>
      <c r="C91" s="10">
        <v>293.50720200000001</v>
      </c>
      <c r="D91" s="10">
        <v>295.99404900000002</v>
      </c>
      <c r="E91" s="5">
        <f t="shared" si="11"/>
        <v>2.4868470000000116</v>
      </c>
      <c r="F91">
        <f t="shared" si="10"/>
        <v>294.75062550000001</v>
      </c>
      <c r="G91">
        <f t="shared" si="16"/>
        <v>-1.9396626157943639</v>
      </c>
      <c r="H91">
        <f t="shared" si="17"/>
        <v>3.9077771964395316</v>
      </c>
      <c r="I91">
        <f t="shared" si="18"/>
        <v>0.98405729032258393</v>
      </c>
      <c r="J91">
        <f t="shared" si="19"/>
        <v>0.84016790486217219</v>
      </c>
      <c r="O91">
        <f t="shared" si="13"/>
        <v>1.008472865343863</v>
      </c>
      <c r="Y91" s="2"/>
    </row>
    <row r="92" spans="1:25" s="10" customFormat="1" x14ac:dyDescent="0.25">
      <c r="B92" s="1">
        <v>91</v>
      </c>
      <c r="C92" s="10">
        <v>293.79376200000002</v>
      </c>
      <c r="D92" s="10">
        <v>297.35571299999998</v>
      </c>
      <c r="E92" s="5">
        <f t="shared" si="11"/>
        <v>3.561950999999965</v>
      </c>
      <c r="F92">
        <f t="shared" si="10"/>
        <v>295.57473749999997</v>
      </c>
      <c r="G92">
        <f t="shared" ref="G92:G93" si="20">$G$99</f>
        <v>-1.9396626157943639</v>
      </c>
      <c r="H92">
        <f t="shared" ref="H92:H93" si="21">$G$100</f>
        <v>3.9077771964395316</v>
      </c>
      <c r="I92">
        <f t="shared" ref="I92:I93" si="22">$E$95</f>
        <v>0.98405729032258393</v>
      </c>
      <c r="J92">
        <f t="shared" si="12"/>
        <v>1.1978754213476186</v>
      </c>
      <c r="O92">
        <f t="shared" si="13"/>
        <v>1.0121239844432095</v>
      </c>
      <c r="Y92" s="2"/>
    </row>
    <row r="93" spans="1:25" x14ac:dyDescent="0.25">
      <c r="B93" s="1">
        <v>92</v>
      </c>
      <c r="C93">
        <v>293.242279</v>
      </c>
      <c r="D93">
        <v>296.99468999999999</v>
      </c>
      <c r="E93" s="5">
        <f t="shared" si="11"/>
        <v>3.7524109999999951</v>
      </c>
      <c r="F93">
        <f t="shared" si="10"/>
        <v>295.11848450000002</v>
      </c>
      <c r="G93">
        <f t="shared" si="20"/>
        <v>-1.9396626157943639</v>
      </c>
      <c r="H93">
        <f t="shared" si="21"/>
        <v>3.9077771964395316</v>
      </c>
      <c r="I93">
        <f t="shared" si="22"/>
        <v>0.98405729032258393</v>
      </c>
      <c r="J93">
        <f t="shared" si="12"/>
        <v>1.263460636282755</v>
      </c>
      <c r="O93">
        <f t="shared" si="13"/>
        <v>1.0127962823532688</v>
      </c>
      <c r="Y93" s="5"/>
    </row>
    <row r="94" spans="1:25" x14ac:dyDescent="0.25">
      <c r="B94" s="1">
        <v>93</v>
      </c>
      <c r="C94">
        <v>293.475189</v>
      </c>
      <c r="D94">
        <v>296.716949</v>
      </c>
      <c r="E94" s="5">
        <f>D94-C94</f>
        <v>3.2417599999999993</v>
      </c>
      <c r="F94">
        <f t="shared" si="10"/>
        <v>295.096069</v>
      </c>
      <c r="G94">
        <f>$G$99</f>
        <v>-1.9396626157943639</v>
      </c>
      <c r="H94">
        <f>$G$100</f>
        <v>3.9077771964395316</v>
      </c>
      <c r="I94">
        <f>$E$95</f>
        <v>0.98405729032258393</v>
      </c>
      <c r="J94" s="18">
        <f t="shared" si="12"/>
        <v>1.0925429136843812</v>
      </c>
      <c r="O94">
        <f t="shared" si="13"/>
        <v>1.0110461126579255</v>
      </c>
      <c r="Y94" s="5"/>
    </row>
    <row r="95" spans="1:25" s="9" customFormat="1" x14ac:dyDescent="0.25">
      <c r="B95" s="9">
        <f>COUNT(B2:B94)</f>
        <v>93</v>
      </c>
      <c r="E95" s="14">
        <f>AVERAGE(E2:E94)</f>
        <v>0.98405729032258393</v>
      </c>
      <c r="F95" s="9" t="s">
        <v>0</v>
      </c>
      <c r="J95"/>
    </row>
    <row r="96" spans="1:25" x14ac:dyDescent="0.25">
      <c r="A96" s="2"/>
      <c r="E96" s="2">
        <f>STDEV(E2:E94)</f>
        <v>1.4916938296515041</v>
      </c>
      <c r="F96" t="s">
        <v>1</v>
      </c>
      <c r="G96" s="10"/>
      <c r="H96" s="10"/>
    </row>
    <row r="98" spans="5:33" ht="15.75" thickBot="1" x14ac:dyDescent="0.3">
      <c r="F98" t="s">
        <v>4</v>
      </c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5:33" x14ac:dyDescent="0.25">
      <c r="F99" s="7" t="s">
        <v>2</v>
      </c>
      <c r="G99" s="3">
        <f>E95-(1.96*E96)</f>
        <v>-1.9396626157943639</v>
      </c>
      <c r="H99" t="s">
        <v>17</v>
      </c>
      <c r="I99" s="1" t="s">
        <v>24</v>
      </c>
      <c r="J99" s="15">
        <f>E96/E95</f>
        <v>1.5158607576216541</v>
      </c>
      <c r="K99">
        <f>J99*1+0</f>
        <v>1.5158607576216541</v>
      </c>
      <c r="L99">
        <f>E95/800</f>
        <v>1.23007161290323E-3</v>
      </c>
      <c r="M99" t="s">
        <v>25</v>
      </c>
      <c r="N99">
        <f>Q106</f>
        <v>0</v>
      </c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5:33" ht="15.75" thickBot="1" x14ac:dyDescent="0.3">
      <c r="F100" s="8" t="s">
        <v>3</v>
      </c>
      <c r="G100" s="4">
        <f>E95+(1.96*E96)</f>
        <v>3.9077771964395316</v>
      </c>
      <c r="H100" t="s">
        <v>18</v>
      </c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5:33" x14ac:dyDescent="0.25"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5:33" x14ac:dyDescent="0.25">
      <c r="F102" t="s">
        <v>7</v>
      </c>
      <c r="P102">
        <f>(G99-G100)/2</f>
        <v>-2.9237199061169479</v>
      </c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5:33" x14ac:dyDescent="0.25">
      <c r="F103" s="11" t="s">
        <v>8</v>
      </c>
      <c r="G103">
        <f>((E96)^2)/B95</f>
        <v>2.3926349262584627E-2</v>
      </c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5:33" x14ac:dyDescent="0.25">
      <c r="F104" s="11" t="s">
        <v>9</v>
      </c>
      <c r="G104">
        <f>((E96)^2)/(2*(B95-1))</f>
        <v>1.2093209138154187E-2</v>
      </c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5:33" x14ac:dyDescent="0.25">
      <c r="F105" s="12" t="s">
        <v>10</v>
      </c>
      <c r="G105" s="10" t="s">
        <v>11</v>
      </c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5:33" x14ac:dyDescent="0.25">
      <c r="E106" s="11" t="s">
        <v>14</v>
      </c>
      <c r="F106" s="12" t="s">
        <v>12</v>
      </c>
      <c r="G106" s="10">
        <f>E96/(SQRT(B95))</f>
        <v>0.15468144446760454</v>
      </c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5:33" ht="15.75" thickBot="1" x14ac:dyDescent="0.3">
      <c r="F107" s="13" t="s">
        <v>21</v>
      </c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5:33" ht="15" customHeight="1" x14ac:dyDescent="0.25">
      <c r="F108" s="21" t="s">
        <v>15</v>
      </c>
      <c r="G108" s="3">
        <f>E95+(1.984*G106)</f>
        <v>1.2909452761463114</v>
      </c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5:33" ht="15.75" thickBot="1" x14ac:dyDescent="0.3">
      <c r="F109" s="22"/>
      <c r="G109" s="4">
        <f>E95-(1.984*G106)</f>
        <v>0.67716930449885648</v>
      </c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5:33" x14ac:dyDescent="0.25">
      <c r="F110" s="23" t="s">
        <v>13</v>
      </c>
      <c r="G110" s="25">
        <f>1.71*G106</f>
        <v>0.26450527003960378</v>
      </c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5:33" ht="15.75" thickBot="1" x14ac:dyDescent="0.3">
      <c r="F111" s="24"/>
      <c r="G111" s="26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5:33" x14ac:dyDescent="0.25">
      <c r="E112" t="s">
        <v>17</v>
      </c>
      <c r="F112" s="27" t="s">
        <v>16</v>
      </c>
      <c r="G112" s="3">
        <f>G99-(1.984*G110)</f>
        <v>-2.4644410715529377</v>
      </c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ht="15.75" thickBot="1" x14ac:dyDescent="0.3">
      <c r="F113" s="28"/>
      <c r="G113" s="4">
        <f>G99+(1.984*G110)</f>
        <v>-1.4148841600357902</v>
      </c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E114" t="s">
        <v>18</v>
      </c>
      <c r="F114" s="27" t="s">
        <v>19</v>
      </c>
      <c r="G114" s="3">
        <f>G100-(1.984*G110)</f>
        <v>3.3829987406809576</v>
      </c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ht="15.75" thickBot="1" x14ac:dyDescent="0.3">
      <c r="F115" s="28"/>
      <c r="G115" s="4">
        <f>G100+(1.984*G110)</f>
        <v>4.4325556521981051</v>
      </c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C117" s="2"/>
      <c r="D117" s="2"/>
      <c r="E117" s="2"/>
      <c r="F117" s="20"/>
      <c r="G117" s="2"/>
      <c r="H117" s="2"/>
      <c r="I117" s="2"/>
      <c r="J117" s="2"/>
      <c r="K117" s="2"/>
      <c r="L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C118" s="2"/>
      <c r="D118" s="2"/>
      <c r="E118" s="2"/>
      <c r="F118" s="20"/>
      <c r="G118" s="2"/>
      <c r="H118" s="2"/>
      <c r="I118" s="2"/>
      <c r="J118" s="2"/>
      <c r="K118" s="2"/>
      <c r="L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3:33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3:33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3:33" x14ac:dyDescent="0.25">
      <c r="C121" s="2"/>
      <c r="D121" s="2"/>
      <c r="E121" s="2"/>
      <c r="F121" s="17"/>
      <c r="G121" s="17"/>
      <c r="H121" s="17"/>
      <c r="I121" s="17"/>
      <c r="J121" s="17"/>
      <c r="K121" s="2"/>
      <c r="L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3:33" x14ac:dyDescent="0.25">
      <c r="C122" s="2"/>
      <c r="D122" s="2"/>
      <c r="E122" s="2"/>
      <c r="F122" s="17"/>
      <c r="G122" s="17"/>
      <c r="H122" s="17"/>
      <c r="I122" s="17"/>
      <c r="J122" s="17"/>
      <c r="K122" s="2"/>
      <c r="L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3:33" x14ac:dyDescent="0.25">
      <c r="C123" s="2"/>
      <c r="D123" s="2"/>
      <c r="E123" s="2"/>
      <c r="F123" s="2"/>
      <c r="G123" s="2"/>
      <c r="H123" s="2"/>
      <c r="I123" s="2"/>
      <c r="J123" s="2"/>
      <c r="K123" s="2"/>
      <c r="L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</row>
    <row r="124" spans="3:33" x14ac:dyDescent="0.25">
      <c r="C124" s="2"/>
      <c r="D124" s="2"/>
      <c r="E124" s="2"/>
      <c r="F124" s="2"/>
      <c r="G124" s="2"/>
      <c r="H124" s="2"/>
      <c r="I124" s="2"/>
      <c r="J124" s="2"/>
      <c r="K124" s="2"/>
      <c r="L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</row>
    <row r="125" spans="3:33" x14ac:dyDescent="0.25">
      <c r="C125" s="2"/>
      <c r="D125" s="2"/>
      <c r="E125" s="2"/>
      <c r="F125" s="17"/>
      <c r="G125" s="17"/>
      <c r="H125" s="17"/>
      <c r="I125" s="17"/>
      <c r="J125" s="17"/>
      <c r="K125" s="2"/>
      <c r="L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</row>
    <row r="126" spans="3:33" x14ac:dyDescent="0.25">
      <c r="C126" s="2"/>
      <c r="D126" s="2"/>
      <c r="E126" s="2"/>
      <c r="F126" s="2"/>
      <c r="G126" s="2"/>
      <c r="H126" s="2"/>
      <c r="I126" s="2"/>
      <c r="J126" s="2"/>
      <c r="K126" s="2"/>
      <c r="L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</row>
    <row r="127" spans="3:33" x14ac:dyDescent="0.25">
      <c r="C127" s="2"/>
      <c r="D127" s="2"/>
      <c r="E127" s="2"/>
      <c r="F127" s="2"/>
      <c r="G127" s="2"/>
      <c r="H127" s="2"/>
      <c r="I127" s="2"/>
      <c r="J127" s="2"/>
      <c r="K127" s="2"/>
      <c r="L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</row>
    <row r="128" spans="3:33" x14ac:dyDescent="0.25">
      <c r="C128" s="2"/>
      <c r="D128" s="2"/>
      <c r="E128" s="2"/>
      <c r="F128" s="17"/>
      <c r="G128" s="2"/>
      <c r="H128" s="2"/>
      <c r="I128" s="2"/>
      <c r="J128" s="2"/>
      <c r="K128" s="2"/>
      <c r="L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</row>
    <row r="129" spans="3:33" x14ac:dyDescent="0.25">
      <c r="C129" s="2"/>
      <c r="D129" s="2"/>
      <c r="E129" s="2"/>
      <c r="F129" s="2"/>
      <c r="G129" s="2"/>
      <c r="H129" s="2"/>
      <c r="I129" s="2"/>
      <c r="J129" s="2"/>
      <c r="K129" s="2"/>
      <c r="L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</row>
    <row r="130" spans="3:33" x14ac:dyDescent="0.25">
      <c r="C130" s="2"/>
      <c r="D130" s="2"/>
      <c r="E130" s="2"/>
      <c r="F130" s="2"/>
      <c r="G130" s="2"/>
      <c r="H130" s="2"/>
      <c r="I130" s="2"/>
      <c r="J130" s="2"/>
      <c r="K130" s="2"/>
      <c r="L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</row>
    <row r="131" spans="3:33" x14ac:dyDescent="0.25">
      <c r="C131" s="2"/>
      <c r="D131" s="2"/>
      <c r="E131" s="2"/>
      <c r="F131" s="2"/>
      <c r="G131" s="2"/>
      <c r="H131" s="2"/>
      <c r="I131" s="2"/>
      <c r="J131" s="2"/>
      <c r="K131" s="2"/>
      <c r="L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</row>
    <row r="132" spans="3:33" x14ac:dyDescent="0.25">
      <c r="C132" s="2"/>
      <c r="D132" s="2"/>
      <c r="E132" s="2"/>
      <c r="F132" s="2"/>
      <c r="G132" s="2"/>
      <c r="H132" s="2"/>
      <c r="I132" s="2"/>
      <c r="J132" s="2"/>
      <c r="K132" s="2"/>
      <c r="L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</row>
    <row r="133" spans="3:33" x14ac:dyDescent="0.25">
      <c r="C133" s="2"/>
      <c r="D133" s="2"/>
      <c r="E133" s="2"/>
      <c r="F133" s="2"/>
      <c r="G133" s="2"/>
      <c r="H133" s="2"/>
      <c r="I133" s="2"/>
      <c r="J133" s="2"/>
      <c r="K133" s="2"/>
      <c r="L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</row>
    <row r="134" spans="3:33" x14ac:dyDescent="0.25">
      <c r="C134" s="2"/>
      <c r="D134" s="2"/>
      <c r="E134" s="2"/>
      <c r="F134" s="2"/>
      <c r="G134" s="2"/>
      <c r="H134" s="2"/>
      <c r="I134" s="2"/>
      <c r="J134" s="2"/>
      <c r="K134" s="2"/>
      <c r="L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</row>
    <row r="135" spans="3:33" x14ac:dyDescent="0.25"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</row>
    <row r="136" spans="3:33" x14ac:dyDescent="0.25"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</row>
    <row r="137" spans="3:33" x14ac:dyDescent="0.25"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</row>
    <row r="138" spans="3:33" x14ac:dyDescent="0.25"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</row>
    <row r="139" spans="3:33" x14ac:dyDescent="0.25">
      <c r="AD139" s="10"/>
      <c r="AE139" s="10"/>
    </row>
  </sheetData>
  <mergeCells count="6">
    <mergeCell ref="F117:F118"/>
    <mergeCell ref="F108:F109"/>
    <mergeCell ref="F110:F111"/>
    <mergeCell ref="G110:G111"/>
    <mergeCell ref="F112:F113"/>
    <mergeCell ref="F114:F115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S15" sqref="S15"/>
    </sheetView>
  </sheetViews>
  <sheetFormatPr defaultColWidth="8.85546875" defaultRowHeight="15" x14ac:dyDescent="0.25"/>
  <sheetData>
    <row r="1" spans="1:2" x14ac:dyDescent="0.25">
      <c r="A1">
        <v>-107</v>
      </c>
      <c r="B1">
        <v>1</v>
      </c>
    </row>
    <row r="2" spans="1:2" x14ac:dyDescent="0.25">
      <c r="A2">
        <v>-90</v>
      </c>
      <c r="B2">
        <v>1</v>
      </c>
    </row>
    <row r="3" spans="1:2" x14ac:dyDescent="0.25">
      <c r="A3">
        <v>-64</v>
      </c>
      <c r="B3">
        <v>1</v>
      </c>
    </row>
    <row r="4" spans="1:2" x14ac:dyDescent="0.25">
      <c r="A4">
        <v>-58</v>
      </c>
      <c r="B4">
        <v>1</v>
      </c>
    </row>
    <row r="5" spans="1:2" x14ac:dyDescent="0.25">
      <c r="A5">
        <v>-52</v>
      </c>
      <c r="B5">
        <v>1</v>
      </c>
    </row>
    <row r="6" spans="1:2" x14ac:dyDescent="0.25">
      <c r="A6">
        <v>-50</v>
      </c>
      <c r="B6">
        <v>1</v>
      </c>
    </row>
    <row r="7" spans="1:2" x14ac:dyDescent="0.25">
      <c r="A7">
        <v>-44</v>
      </c>
      <c r="B7">
        <v>1</v>
      </c>
    </row>
    <row r="8" spans="1:2" x14ac:dyDescent="0.25">
      <c r="A8">
        <v>-36</v>
      </c>
      <c r="B8">
        <v>1</v>
      </c>
    </row>
    <row r="9" spans="1:2" x14ac:dyDescent="0.25">
      <c r="A9">
        <v>-35</v>
      </c>
      <c r="B9">
        <v>1</v>
      </c>
    </row>
    <row r="10" spans="1:2" x14ac:dyDescent="0.25">
      <c r="A10">
        <v>-31</v>
      </c>
      <c r="B10">
        <v>1</v>
      </c>
    </row>
    <row r="11" spans="1:2" x14ac:dyDescent="0.25">
      <c r="A11">
        <v>-28</v>
      </c>
      <c r="B11">
        <v>2</v>
      </c>
    </row>
    <row r="12" spans="1:2" x14ac:dyDescent="0.25">
      <c r="A12">
        <v>-27</v>
      </c>
      <c r="B12">
        <v>2</v>
      </c>
    </row>
    <row r="13" spans="1:2" x14ac:dyDescent="0.25">
      <c r="A13">
        <v>-26</v>
      </c>
      <c r="B13">
        <v>2</v>
      </c>
    </row>
    <row r="14" spans="1:2" x14ac:dyDescent="0.25">
      <c r="A14">
        <v>-24</v>
      </c>
      <c r="B14">
        <v>2</v>
      </c>
    </row>
    <row r="15" spans="1:2" x14ac:dyDescent="0.25">
      <c r="A15">
        <v>-23</v>
      </c>
      <c r="B15">
        <v>1</v>
      </c>
    </row>
    <row r="16" spans="1:2" x14ac:dyDescent="0.25">
      <c r="A16">
        <v>-22</v>
      </c>
      <c r="B16">
        <v>1</v>
      </c>
    </row>
    <row r="17" spans="1:2" x14ac:dyDescent="0.25">
      <c r="A17">
        <v>-21</v>
      </c>
      <c r="B17">
        <v>2</v>
      </c>
    </row>
    <row r="18" spans="1:2" x14ac:dyDescent="0.25">
      <c r="A18">
        <v>-20</v>
      </c>
      <c r="B18">
        <v>3</v>
      </c>
    </row>
    <row r="19" spans="1:2" x14ac:dyDescent="0.25">
      <c r="A19">
        <v>-19</v>
      </c>
      <c r="B19">
        <v>6</v>
      </c>
    </row>
    <row r="20" spans="1:2" x14ac:dyDescent="0.25">
      <c r="A20">
        <v>-18</v>
      </c>
      <c r="B20">
        <v>2</v>
      </c>
    </row>
    <row r="21" spans="1:2" x14ac:dyDescent="0.25">
      <c r="A21">
        <v>-17</v>
      </c>
      <c r="B21">
        <v>3</v>
      </c>
    </row>
    <row r="22" spans="1:2" x14ac:dyDescent="0.25">
      <c r="A22">
        <v>-16</v>
      </c>
      <c r="B22">
        <v>5</v>
      </c>
    </row>
    <row r="23" spans="1:2" x14ac:dyDescent="0.25">
      <c r="A23">
        <v>-15</v>
      </c>
      <c r="B23">
        <v>2</v>
      </c>
    </row>
    <row r="24" spans="1:2" x14ac:dyDescent="0.25">
      <c r="A24">
        <v>-14</v>
      </c>
      <c r="B24">
        <v>1</v>
      </c>
    </row>
    <row r="25" spans="1:2" x14ac:dyDescent="0.25">
      <c r="A25">
        <v>-13</v>
      </c>
      <c r="B25">
        <v>2</v>
      </c>
    </row>
    <row r="26" spans="1:2" x14ac:dyDescent="0.25">
      <c r="A26">
        <v>-12</v>
      </c>
      <c r="B26">
        <v>1</v>
      </c>
    </row>
    <row r="27" spans="1:2" x14ac:dyDescent="0.25">
      <c r="A27">
        <v>-11</v>
      </c>
      <c r="B27">
        <v>4</v>
      </c>
    </row>
    <row r="28" spans="1:2" x14ac:dyDescent="0.25">
      <c r="A28">
        <v>-10</v>
      </c>
      <c r="B28">
        <v>1</v>
      </c>
    </row>
    <row r="29" spans="1:2" x14ac:dyDescent="0.25">
      <c r="A29">
        <v>-9</v>
      </c>
      <c r="B29">
        <v>3</v>
      </c>
    </row>
    <row r="30" spans="1:2" x14ac:dyDescent="0.25">
      <c r="A30">
        <v>-8</v>
      </c>
      <c r="B30">
        <v>3</v>
      </c>
    </row>
    <row r="31" spans="1:2" x14ac:dyDescent="0.25">
      <c r="A31">
        <v>-7</v>
      </c>
      <c r="B31">
        <v>4</v>
      </c>
    </row>
    <row r="32" spans="1:2" x14ac:dyDescent="0.25">
      <c r="A32">
        <v>-6</v>
      </c>
      <c r="B32">
        <v>3</v>
      </c>
    </row>
    <row r="33" spans="1:2" x14ac:dyDescent="0.25">
      <c r="A33">
        <v>-5</v>
      </c>
      <c r="B33">
        <v>3</v>
      </c>
    </row>
    <row r="34" spans="1:2" x14ac:dyDescent="0.25">
      <c r="A34">
        <v>-4</v>
      </c>
      <c r="B34">
        <v>2</v>
      </c>
    </row>
    <row r="35" spans="1:2" x14ac:dyDescent="0.25">
      <c r="A35">
        <v>-2</v>
      </c>
      <c r="B35">
        <v>2</v>
      </c>
    </row>
    <row r="36" spans="1:2" x14ac:dyDescent="0.25">
      <c r="A36">
        <v>-1</v>
      </c>
      <c r="B36">
        <v>2</v>
      </c>
    </row>
    <row r="37" spans="1:2" x14ac:dyDescent="0.25">
      <c r="A37">
        <v>1</v>
      </c>
      <c r="B37">
        <v>4</v>
      </c>
    </row>
    <row r="38" spans="1:2" x14ac:dyDescent="0.25">
      <c r="A38">
        <v>3</v>
      </c>
      <c r="B38">
        <v>1</v>
      </c>
    </row>
    <row r="39" spans="1:2" x14ac:dyDescent="0.25">
      <c r="A39">
        <v>7</v>
      </c>
      <c r="B39">
        <v>1</v>
      </c>
    </row>
    <row r="40" spans="1:2" x14ac:dyDescent="0.25">
      <c r="A40">
        <v>8</v>
      </c>
      <c r="B40">
        <v>1</v>
      </c>
    </row>
    <row r="41" spans="1:2" x14ac:dyDescent="0.25">
      <c r="A41">
        <v>9</v>
      </c>
      <c r="B41">
        <v>1</v>
      </c>
    </row>
    <row r="42" spans="1:2" x14ac:dyDescent="0.25">
      <c r="A42">
        <v>14</v>
      </c>
      <c r="B42">
        <v>1</v>
      </c>
    </row>
    <row r="43" spans="1:2" x14ac:dyDescent="0.25">
      <c r="A43">
        <v>18</v>
      </c>
      <c r="B43">
        <v>1</v>
      </c>
    </row>
    <row r="44" spans="1:2" x14ac:dyDescent="0.25">
      <c r="A44">
        <v>19</v>
      </c>
      <c r="B44">
        <v>1</v>
      </c>
    </row>
  </sheetData>
  <sortState ref="A1:A85">
    <sortCondition ref="A1:A85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10 models</vt:lpstr>
      <vt:lpstr> 10 contours</vt:lpstr>
      <vt:lpstr>Sheet2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2016-10-14T14:14:08Z</dcterms:created>
  <dcterms:modified xsi:type="dcterms:W3CDTF">2016-11-14T18:27:04Z</dcterms:modified>
</cp:coreProperties>
</file>